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ojunior\Desktop\"/>
    </mc:Choice>
  </mc:AlternateContent>
  <xr:revisionPtr revIDLastSave="0" documentId="13_ncr:1_{70CA5153-1E88-49F2-8ED1-C6DA1A2FC3C1}" xr6:coauthVersionLast="47" xr6:coauthVersionMax="47" xr10:uidLastSave="{00000000-0000-0000-0000-000000000000}"/>
  <bookViews>
    <workbookView xWindow="-120" yWindow="-120" windowWidth="29040" windowHeight="15720" activeTab="1" xr2:uid="{5D1E9CF7-B5E9-6D42-8F5B-BD04A96386DC}"/>
  </bookViews>
  <sheets>
    <sheet name="Glossário" sheetId="2" r:id="rId1"/>
    <sheet name="Calculadora TRL e CRL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L82" i="1"/>
  <c r="L81" i="1"/>
  <c r="L80" i="1"/>
  <c r="L79" i="1"/>
  <c r="L78" i="1"/>
  <c r="D75" i="1"/>
  <c r="L73" i="1"/>
  <c r="L72" i="1"/>
  <c r="L71" i="1"/>
  <c r="L70" i="1"/>
  <c r="L69" i="1"/>
  <c r="D66" i="1"/>
  <c r="L64" i="1"/>
  <c r="L63" i="1"/>
  <c r="L62" i="1"/>
  <c r="L61" i="1"/>
  <c r="L60" i="1"/>
  <c r="D57" i="1"/>
  <c r="L55" i="1"/>
  <c r="L54" i="1"/>
  <c r="L53" i="1"/>
  <c r="L52" i="1"/>
  <c r="L51" i="1"/>
  <c r="D48" i="1"/>
  <c r="L46" i="1"/>
  <c r="L45" i="1"/>
  <c r="L44" i="1"/>
  <c r="L43" i="1"/>
  <c r="L42" i="1"/>
  <c r="D39" i="1"/>
  <c r="L37" i="1"/>
  <c r="O33" i="1" s="1"/>
  <c r="L36" i="1"/>
  <c r="O32" i="1" s="1"/>
  <c r="L35" i="1"/>
  <c r="O31" i="1" s="1"/>
  <c r="L34" i="1"/>
  <c r="L33" i="1"/>
  <c r="D30" i="1"/>
  <c r="L28" i="1"/>
  <c r="O29" i="1" s="1"/>
  <c r="L27" i="1"/>
  <c r="O28" i="1" s="1"/>
  <c r="L26" i="1"/>
  <c r="O27" i="1" s="1"/>
  <c r="L25" i="1"/>
  <c r="O26" i="1" s="1"/>
  <c r="L24" i="1"/>
  <c r="O25" i="1" s="1"/>
  <c r="Q33" i="1" l="1"/>
  <c r="Q25" i="1"/>
  <c r="Q26" i="1"/>
  <c r="Q30" i="1"/>
  <c r="Q27" i="1"/>
  <c r="Q29" i="1"/>
  <c r="Q31" i="1"/>
  <c r="Q28" i="1"/>
  <c r="O30" i="1"/>
  <c r="O36" i="1" s="1"/>
  <c r="I87" i="1" s="1"/>
  <c r="Q32" i="1"/>
  <c r="O37" i="1" l="1"/>
  <c r="I89" i="1" s="1"/>
</calcChain>
</file>

<file path=xl/sharedStrings.xml><?xml version="1.0" encoding="utf-8"?>
<sst xmlns="http://schemas.openxmlformats.org/spreadsheetml/2006/main" count="159" uniqueCount="140">
  <si>
    <t>Termos</t>
  </si>
  <si>
    <t>Definição</t>
  </si>
  <si>
    <t>Ambiente Laboratorial</t>
  </si>
  <si>
    <t>Configuração controlada para pesquisa experimental. Exemplo: Cultivo de culturas de tecidos em uma incubadora para estudos de biologia celular.</t>
  </si>
  <si>
    <t>Ambiente Relevante</t>
  </si>
  <si>
    <t>Condições que imitam o contexto de uso final. Exemplo: Simulação de condições marítimas para testar equipamentos de pesquisa oceânica.</t>
  </si>
  <si>
    <t>Ambientes Operativos</t>
  </si>
  <si>
    <t>Aplicações Práticas</t>
  </si>
  <si>
    <t>Aplicações Pretendidas</t>
  </si>
  <si>
    <t>Aplicações-alvo</t>
  </si>
  <si>
    <t>Atributos da Tecnologia</t>
  </si>
  <si>
    <t>Características definidoras de uma tecnologia. Exemplo: A capacidade de resolução de um microscópio eletrônico.</t>
  </si>
  <si>
    <t>Cadeia de Valor</t>
  </si>
  <si>
    <t>Sequência de atividades realizadas para entregar um produto ao mercado. Exemplo: Processo desde a concepção de um novo medicamento até sua distribuição.</t>
  </si>
  <si>
    <t>Concorrentes</t>
  </si>
  <si>
    <t>Design da Tecnologia</t>
  </si>
  <si>
    <t>Planejamento detalhado dos componentes tecnológicos e sua interação. Exemplo: O design de um novo reator de fusão nuclear focado em segurança e eficiência.</t>
  </si>
  <si>
    <t>Empresa Constituída</t>
  </si>
  <si>
    <t>Escala Laboratorial</t>
  </si>
  <si>
    <t>Escala Piloto</t>
  </si>
  <si>
    <t>Escala Plena</t>
  </si>
  <si>
    <t>Escala Real</t>
  </si>
  <si>
    <t>Experimentos Iniciais</t>
  </si>
  <si>
    <t>Fundador(es) Técnico(s) ou Não-técnico(s)</t>
  </si>
  <si>
    <t>Modelo de Negócios</t>
  </si>
  <si>
    <t>Estrutura sobre como uma organização cria e entrega valor. Exemplo: Uma plataforma online para cursos acadêmicos que opera com base em assinaturas.</t>
  </si>
  <si>
    <t>Pesquisa Aplicada</t>
  </si>
  <si>
    <t>Pesquisa dirigida para resolver problemas específicos práticos. Exemplo: Desenvolvimento de um novo material biomédico para uso em próteses.</t>
  </si>
  <si>
    <t>Pesquisa Básica</t>
  </si>
  <si>
    <t>Estudo fundamental que busca expandir o conhecimento científico, sem uma aplicação específica em vista. Exemplo: Investigação sobre as propriedades fundamentais das partículas subatômicas.</t>
  </si>
  <si>
    <t>Pesquisa de Mercado</t>
  </si>
  <si>
    <t>Pesquisa de Mercado Secundário</t>
  </si>
  <si>
    <t>Processo de Manufatura</t>
  </si>
  <si>
    <t>Etapas envolvidas na criação de um produto. Exemplo: Processo de fabricação de materiais compósitos para pesquisa aeroespacial.</t>
  </si>
  <si>
    <t>Proposição de Valor</t>
  </si>
  <si>
    <t>Benefícios específicos que uma tecnologia oferece aos usuários. Exemplo: Uma nova técnica de mapeamento cerebral que oferece maior precisão com menos invasividade.</t>
  </si>
  <si>
    <t>Protótipo</t>
  </si>
  <si>
    <t>Publicação Científica</t>
  </si>
  <si>
    <t>Divulgação de novas descobertas em jornais revisados por pares. Exemplo: Um artigo publicado sobre a relação entre uma variável genética e a resistência a certos medicamentos.</t>
  </si>
  <si>
    <t>Requisitos do Produto</t>
  </si>
  <si>
    <t>Testes Iniciais</t>
  </si>
  <si>
    <t>Testes Preliminares</t>
  </si>
  <si>
    <t>Avaliação inicial de conceitos ou protótipos. Exemplo: Testes de laboratório para determinar se um novo tipo de vacina é segura para testes em humanos.</t>
  </si>
  <si>
    <t>Viabilidade Técnica</t>
  </si>
  <si>
    <t>Avaliação de se um conceito pode ser realizado com a tecnologia existente. Exemplo: Estudo de viabilidade para a implementação de um novo tipo de reator nuclear.</t>
  </si>
  <si>
    <t>Calculadora de Nível de Maturidade Tecnológica e Comercial</t>
  </si>
  <si>
    <t>Instruções</t>
  </si>
  <si>
    <t>Perfil</t>
  </si>
  <si>
    <t>Nome da Universidade</t>
  </si>
  <si>
    <t>Título da Tecnologia</t>
  </si>
  <si>
    <t>Tecnologia</t>
  </si>
  <si>
    <t>Progress in Category</t>
  </si>
  <si>
    <t>A tecnologia ultrapassou a pesquisa básica, ou seja, já foram realizados experimentos iniciais que geraram uma publicação científica</t>
  </si>
  <si>
    <t>TRL 1</t>
  </si>
  <si>
    <t>TRL</t>
  </si>
  <si>
    <t>CRL</t>
  </si>
  <si>
    <t>A pesquisa aplicada foi iniciada e aplicações práticas foram identificadas</t>
  </si>
  <si>
    <t>TRL 2</t>
  </si>
  <si>
    <t>Testes preliminares da tecnologia começaram, e a viabilidade técnica foi estabelecida em ambiente laboratorial, ou seja, a tecnologia está sendo testada em escala laboratorial</t>
  </si>
  <si>
    <t>TRL 3</t>
  </si>
  <si>
    <t>Testes iniciais da tecnologia foram completadas em ambiente laboratorial</t>
  </si>
  <si>
    <t>TRL 4</t>
  </si>
  <si>
    <t>A tecnologia demonstra desempenho satisfatório nas aplicações pretendidas em escala laboratorial</t>
  </si>
  <si>
    <t>TRL 5</t>
  </si>
  <si>
    <t>Resposta</t>
  </si>
  <si>
    <t>Desenvolvimento da tecnologia</t>
  </si>
  <si>
    <t>A adequação inicial do que será a tecnologia/produto/processo para o mercado foi definida</t>
  </si>
  <si>
    <t>CRL 3</t>
  </si>
  <si>
    <t>Foi iniciada a demonstração de um protótipo da tecnologia em escala real em ambiente relevante</t>
  </si>
  <si>
    <t>TRL 6</t>
  </si>
  <si>
    <t>Foi finalizada demonstração de um protótipo da tecnologia em escala real em ambiente relevante</t>
  </si>
  <si>
    <t>TRL 7</t>
  </si>
  <si>
    <t>A tecnologia foi validada em sua forma quase definitiva sob um conjunto representativo de condições e ambientes previstos</t>
  </si>
  <si>
    <t>TRL 8</t>
  </si>
  <si>
    <t>TRL Score</t>
  </si>
  <si>
    <t>A tecnologia atingiu a forma definitiva e foi operada sob a totalidade das condições e ambientes operativos.</t>
  </si>
  <si>
    <t>TRL 9</t>
  </si>
  <si>
    <t>CRL Score</t>
  </si>
  <si>
    <t>Definição da Tecnologia</t>
  </si>
  <si>
    <t>Uma ou mais ideias iniciais da tecnologia foram definidas</t>
  </si>
  <si>
    <t>CRL 4</t>
  </si>
  <si>
    <t>A tecnologia foi escalada do laboratório para a escala piloto e os problemas que podem afetar a obtenção da escala total foram identificados</t>
  </si>
  <si>
    <t>Um modelo abrangente de proposição de valor ao cliente foi desenvolvido, incluindo um entendimento detalhado das especificações de design da tecnologia, certificações necessárias e compensações</t>
  </si>
  <si>
    <t>CRL 5</t>
  </si>
  <si>
    <t xml:space="preserve">A otimização final do design da tecnologia foi completada, as certificações necessárias foram obtidas e o produto/sistema incorporou requisitos detalhados do cliente </t>
  </si>
  <si>
    <t>CRL 6</t>
  </si>
  <si>
    <t>Panorama Competitivo</t>
  </si>
  <si>
    <t>Foi realizada pesquisa de mercado secundário, ou seja, foi realizada uma busca por investidores para a tecnologia</t>
  </si>
  <si>
    <t>CRL 1</t>
  </si>
  <si>
    <t>A pesquisa de mercado para validar a viabilidade comercial da tecnologia foi concluída, e uma compreensão básica dos concorrentes foi demonstrada</t>
  </si>
  <si>
    <t>CRL 2</t>
  </si>
  <si>
    <t>Uma pesquisa de mercado abrangente para validar a viabilidade comercial da tecnologia foi concluída, e uma compreensão intermediária dos concorrentes foi evidenciada</t>
  </si>
  <si>
    <t>Uma análise competitiva para ilustrar características e vantagens únicas da tecnologia em comparação com concorrentes foi finalizada</t>
  </si>
  <si>
    <t>Uma compreensão completa e integral do panorama competitivo, das aplicações-alvo, dos concorrentes e do mercado foi alcançada</t>
  </si>
  <si>
    <t>Equipe</t>
  </si>
  <si>
    <t>Não há empresa constituída, existem apenas um pesquisador(a) ou grupo de pesquisadores(as)</t>
  </si>
  <si>
    <t>Exclusivamente fundador(es) técnico(s) ou não-técnico(s) gerenciando a empresa, a qual não está inserida num ambiente de inovação (incubadora/parque tecnológico)</t>
  </si>
  <si>
    <t>CRL 2-3</t>
  </si>
  <si>
    <t>Exclusivamente fundador(es) técnico(s) ou não-técnico(s) gerenciando a empresa com suporte de assessores/mentores externos e/ou incubadora/parque tecnológico</t>
  </si>
  <si>
    <t>CRL 4-5</t>
  </si>
  <si>
    <t>Uma equipe equilibrada com experiência técnica e em desenvolvimento de negócios/comercialização gerencia a empresa com suporte de assessores/mentores externos ou aceleradora de negócios</t>
  </si>
  <si>
    <t>CRL 6-7</t>
  </si>
  <si>
    <t>Uma equipe equilibrada com todas as capacidades incorporadas (ex: vendas, marketing, atendimento ao cliente, operações etc.) gerencia a empresa com suporte de assessores/mentores externos</t>
  </si>
  <si>
    <t>CRL 8-9</t>
  </si>
  <si>
    <t>Estratégia de Mercado</t>
  </si>
  <si>
    <t>O modelo de negócios inicial e a proposição de valor foram estabelecidos</t>
  </si>
  <si>
    <t>Clientes foram entrevistados para compreender seus pontos críticos/necessidades, e o modelo de negócios e proposição de valor foram refinados com base no feedback desses clientes</t>
  </si>
  <si>
    <t>As necessidades do mercado e dos clientes/parceiros, e como estas se convertem em requisitos do produto, foram definidas, e relações iniciais foram desenvolvidas com partes  chave ao longo da cadeia de valor</t>
  </si>
  <si>
    <t>Parcerias foram estabelecidas com partes interessadas chave ao longo da cadeia de valor (ex: fornecedores, parceiros, prestadores de serviço e clientes)</t>
  </si>
  <si>
    <t>Acordos de fornecimento com fornecedores e parceiros estão em vigor e os primeiros pedidos de compra dos clientes foram recebidos</t>
  </si>
  <si>
    <t>CRL 7</t>
  </si>
  <si>
    <t>Manufatura</t>
  </si>
  <si>
    <t>Potenciais fornecedores, parceiros e clientes foram identificados e mapeados em uma análise inicial da cadeia de valor</t>
  </si>
  <si>
    <t>Relacionamentos foram estabelecidos com potenciais fornecedores, parceiros, prestadores de serviços e clientes, e estes contribuíram com informações sobre a tecnologia e requisitos de fabricação</t>
  </si>
  <si>
    <t>Qualificações do processo de manufatura (ex: controle de qualidade/asseguramento de qualidade) foram definidas e estão em andamento</t>
  </si>
  <si>
    <t>Produtos/sistemas foram fabricados em escala piloto e vendidos a clientes iniciais</t>
  </si>
  <si>
    <t>CRL 8</t>
  </si>
  <si>
    <t>A manufatura em escala plena e o desdobramento amplo do produto/sistema para clientes e/ou usuários foram alcançados</t>
  </si>
  <si>
    <t>CRL 9</t>
  </si>
  <si>
    <t>Nível de Maturidade Tecnológica (TRL):</t>
  </si>
  <si>
    <t xml:space="preserve">Nível de Maturidade Comercial (CRL): </t>
  </si>
  <si>
    <t xml:space="preserve">Condições reais sob as quais uma tecnologia funcionará. Exemplo: Teste de campo de um novo tipo de sensor agrícola durante a temporada de crescimento ou teste de um novo equipamento de fabricação numa fábrica em funcionamento. Normalmente envolve uma empresa parceira. </t>
  </si>
  <si>
    <t xml:space="preserve">Utilização de teorias em contextos práticos. Exemplo: Uso de teorias de aprendizado de máquina para melhorar a navegação de robôs autônomos ou possibilidade de uso de uma proteína recombinante como antígeno vacinal. </t>
  </si>
  <si>
    <t xml:space="preserve">Finalidades específicas para as quais uma tecnologia está sendo desenvolvida. Exemplo: Um novo software de estatística desenvolvido para análise de grandes conjuntos de dados genômicos ou utilização de um composto como suplemento alimentar associado à ração animal. </t>
  </si>
  <si>
    <t xml:space="preserve">Uso final específico de uma tecnologia ou definição clara que uma tecnologia pode ser utilizada comercialmente Exemplo: uso comprovado que um teste de PCR pode ser usado para diagnóstico de uma determinada doença infecciosa. </t>
  </si>
  <si>
    <t xml:space="preserve">Outras entidades que oferecem produtos ou serviços semelhantes. Exemplo: Empresas que fabricam o mesmo produto que está sendo desenvolvido ou outros grupos de pesquisa de outras universidades que estão trabalhando no desenvolvimento de uma tecnologia similar. </t>
  </si>
  <si>
    <t>Empresa com CNPJ. Pode estar ou não incubada. Exemplo: Uma spin-off da universidade que comercializa uma nova tecnologia de sensor.</t>
  </si>
  <si>
    <t>Testes ou produção em pequena escala sob condições de laboratório da universidade. Exemplo: Síntese de uma nova droga em quantidade limitada para estudos iniciais.</t>
  </si>
  <si>
    <t xml:space="preserve">Testes conduzidos para demonstrar funcionalidade antes da produção em massa, geralmente realizados em laboratórios com maior capacidade que um laboratório acadêmico. Exemplo: Produção em pequena escala de uma nova proteína recombinante num reator de 100L. </t>
  </si>
  <si>
    <t>Produção no nível de capacidade total e operação contínua. Geralmente envolve parceiros privados. Exemplo: Fabricação em massa de kits de laboratório para educação em ciências.</t>
  </si>
  <si>
    <t>Produção ou teste que reflete o uso final pretendido. Realizada numa indústria em funcionamento com o parceiro comercial ou usuário final. Exemplo: Teste de um novo tipo de turbina eólica instalada em uma localização real para avaliar seu desempenho.</t>
  </si>
  <si>
    <t>Indivíduos que iniciam uma nova empresa. Exemplo: Um grupo de pesquisadores que funda uma startup de biotecnologia.</t>
  </si>
  <si>
    <t>Coleta de informações sobre necessidades e preferências dos consumidores. Exemplo: Levantamento de necessidades de pesquisadores na área de genética para o desenvolvimento de um novo sequenciador de DNA.</t>
  </si>
  <si>
    <t xml:space="preserve">Apresentação da tecnologia ou startup à potenciais investidores. Exemplo: Apresentação de um pitch de uma startup para um fundo de investimento em novos negócios. </t>
  </si>
  <si>
    <t>Modelo inicial para demonstração ou teste de conceitos. Pode ser construído num laboratório acadêmico. Exemplo: Um dispositivo protótipo usado para coletar dados ambientais em campo.</t>
  </si>
  <si>
    <t>Características que um produto deve ter. Exemplo: Especificações para um novo instrumento científico conforme determinado por um órgão como o Inmetro.</t>
  </si>
  <si>
    <t>Primeira rodada de testes para validar a operação básica de um conceito. Geralmente já rendeu publicações científicas e até depósitos de patente após serem completados. Exemplo: Experimentos em pequena escala para uma nova técnica de purificação de água.</t>
  </si>
  <si>
    <t>Testes iniciais para explorar conceitos novos ou não testados. Normalmente, os experimentos iniciais geram alguma publicação científica ou relatório. Exemplo: Um laboratório testando a eficácia de um novo composto químico no tratamento de uma doença.</t>
  </si>
  <si>
    <t>Esta planilha do Excel foi desenvolvida para auxiliar as universidades a determinar o nível de maturidade tecnológica e comercial de suas tecnologias por meio do uso de uma ferramenta personalizada e integrada de Nível de Maturidade Tecnológica (TRL) e Nível de Maturidade Comercial (CRL). Esta ferramenta TRL/CRL é baseada nos sistemas desenvolvidos pela NASA, DOE e ARPA-E, e NYSERDA. 
Tenha em mente que a escala TRL é uma escala de nove pontos que representa atividades desde pesquisa (TRL 1–3) até desenvolvimento e demonstração (TRL 4–6) e produção e implantação (TRL 7–9). 
Para cada categoria, selecione o botão ao lado da descrição que melhor se ajusta ao status de sua tecnologia, esta ferramenta determinará os níveis apropriados de TRL e CRL com base em suas respostas. Uma vez que todas as categorias tenham sido completadas, vá para o final da planilha para visualizar os respectivos níveis de TRL e CRL.</t>
  </si>
  <si>
    <t>O mapeamento dos atributos da tecnologia em relação às necessidades do cliente destacou uma clara proposição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</si>
</sst>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Calibri"/>
      <family val="2"/>
    </font>
    <font>
      <sz val="10.5"/>
      <color theme="1"/>
      <name val="Calibri"/>
      <family val="2"/>
    </font>
    <font>
      <sz val="14"/>
      <color rgb="FF000000"/>
      <name val="Arial"/>
      <family val="2"/>
    </font>
    <font>
      <sz val="16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rgb="FF1351B4"/>
      <name val="Arial"/>
      <family val="2"/>
    </font>
    <font>
      <b/>
      <sz val="10.5"/>
      <color rgb="FF1351B4"/>
      <name val="Arial"/>
      <family val="2"/>
    </font>
    <font>
      <b/>
      <sz val="10"/>
      <color rgb="FF1351B4"/>
      <name val="Arial"/>
      <family val="2"/>
    </font>
    <font>
      <b/>
      <sz val="18"/>
      <color theme="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DF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C326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/>
    <xf numFmtId="0" fontId="2" fillId="0" borderId="6" xfId="0" applyFont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indent="1"/>
    </xf>
    <xf numFmtId="0" fontId="2" fillId="3" borderId="0" xfId="0" applyFont="1" applyFill="1"/>
    <xf numFmtId="0" fontId="2" fillId="3" borderId="5" xfId="0" applyFont="1" applyFill="1" applyBorder="1" applyAlignment="1">
      <alignment horizontal="left" wrapText="1"/>
    </xf>
    <xf numFmtId="0" fontId="2" fillId="3" borderId="4" xfId="0" applyFont="1" applyFill="1" applyBorder="1"/>
    <xf numFmtId="0" fontId="2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 applyProtection="1">
      <protection locked="0"/>
    </xf>
    <xf numFmtId="0" fontId="8" fillId="5" borderId="0" xfId="0" applyFont="1" applyFill="1"/>
    <xf numFmtId="0" fontId="7" fillId="5" borderId="0" xfId="0" applyFont="1" applyFill="1"/>
    <xf numFmtId="0" fontId="3" fillId="5" borderId="0" xfId="0" applyFont="1" applyFill="1"/>
    <xf numFmtId="0" fontId="5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" fontId="15" fillId="5" borderId="0" xfId="0" applyNumberFormat="1" applyFont="1" applyFill="1" applyAlignment="1">
      <alignment horizontal="right" vertical="center" indent="1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1" fillId="0" borderId="10" xfId="0" applyFont="1" applyBorder="1" applyAlignment="1">
      <alignment horizontal="left" vertical="center" wrapText="1" indent="1"/>
    </xf>
    <xf numFmtId="0" fontId="18" fillId="6" borderId="0" xfId="0" applyFont="1" applyFill="1" applyAlignment="1">
      <alignment horizontal="left" vertical="center" indent="1"/>
    </xf>
    <xf numFmtId="0" fontId="18" fillId="6" borderId="11" xfId="0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indent="1"/>
    </xf>
    <xf numFmtId="0" fontId="13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indent="1"/>
    </xf>
    <xf numFmtId="0" fontId="3" fillId="3" borderId="6" xfId="0" applyFont="1" applyFill="1" applyBorder="1" applyAlignment="1">
      <alignment horizontal="left" vertical="distributed" wrapText="1"/>
    </xf>
    <xf numFmtId="0" fontId="2" fillId="3" borderId="6" xfId="0" applyFont="1" applyFill="1" applyBorder="1" applyAlignment="1">
      <alignment horizontal="left" vertical="distributed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indent="1"/>
    </xf>
    <xf numFmtId="0" fontId="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 indent="2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13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family val="2"/>
        <scheme val="none"/>
      </font>
      <fill>
        <patternFill patternType="solid">
          <fgColor indexed="64"/>
          <bgColor rgb="FF0C326F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DF5FF"/>
      <color rgb="FF0C326F"/>
      <color rgb="FF1351B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$K$4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K$50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checked="Checked" firstButton="1" fmlaLink="$K$23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K$59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checked="Checked" firstButton="1" fmlaLink="$K$68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Radio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fmlaLink="$K$77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checked="Checked" firstButton="1" fmlaLink="$K$32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8481219</xdr:colOff>
      <xdr:row>1</xdr:row>
      <xdr:rowOff>47625</xdr:rowOff>
    </xdr:from>
    <xdr:to>
      <xdr:col>1</xdr:col>
      <xdr:colOff>12214033</xdr:colOff>
      <xdr:row>7</xdr:row>
      <xdr:rowOff>63500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5907" y="250031"/>
          <a:ext cx="3732814" cy="1230313"/>
        </a:xfrm>
        <a:prstGeom prst="rect">
          <a:avLst/>
        </a:prstGeom>
      </xdr:spPr>
    </xdr:pic>
    <xdr:clientData/>
  </xdr:twoCellAnchor>
  <xdr:twoCellAnchor editAs="oneCell">
    <xdr:from>
      <xdr:col>0</xdr:col>
      <xdr:colOff>197625</xdr:colOff>
      <xdr:row>1</xdr:row>
      <xdr:rowOff>51594</xdr:rowOff>
    </xdr:from>
    <xdr:to>
      <xdr:col>0</xdr:col>
      <xdr:colOff>3799371</xdr:colOff>
      <xdr:row>6</xdr:row>
      <xdr:rowOff>194469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25" y="254000"/>
          <a:ext cx="3601746" cy="1154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85725</xdr:rowOff>
        </xdr:from>
        <xdr:to>
          <xdr:col>1</xdr:col>
          <xdr:colOff>447675</xdr:colOff>
          <xdr:row>23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76200</xdr:rowOff>
        </xdr:from>
        <xdr:to>
          <xdr:col>1</xdr:col>
          <xdr:colOff>447675</xdr:colOff>
          <xdr:row>24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76200</xdr:rowOff>
        </xdr:from>
        <xdr:to>
          <xdr:col>1</xdr:col>
          <xdr:colOff>447675</xdr:colOff>
          <xdr:row>25</xdr:row>
          <xdr:rowOff>295275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66675</xdr:rowOff>
        </xdr:from>
        <xdr:to>
          <xdr:col>1</xdr:col>
          <xdr:colOff>447675</xdr:colOff>
          <xdr:row>26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27</xdr:row>
          <xdr:rowOff>66675</xdr:rowOff>
        </xdr:from>
        <xdr:to>
          <xdr:col>1</xdr:col>
          <xdr:colOff>447675</xdr:colOff>
          <xdr:row>27</xdr:row>
          <xdr:rowOff>295275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85725</xdr:rowOff>
        </xdr:from>
        <xdr:to>
          <xdr:col>1</xdr:col>
          <xdr:colOff>419100</xdr:colOff>
          <xdr:row>32</xdr:row>
          <xdr:rowOff>304800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33</xdr:row>
          <xdr:rowOff>76200</xdr:rowOff>
        </xdr:from>
        <xdr:to>
          <xdr:col>1</xdr:col>
          <xdr:colOff>419100</xdr:colOff>
          <xdr:row>33</xdr:row>
          <xdr:rowOff>295275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34</xdr:row>
          <xdr:rowOff>76200</xdr:rowOff>
        </xdr:from>
        <xdr:to>
          <xdr:col>1</xdr:col>
          <xdr:colOff>419100</xdr:colOff>
          <xdr:row>34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66675</xdr:rowOff>
        </xdr:from>
        <xdr:to>
          <xdr:col>1</xdr:col>
          <xdr:colOff>419100</xdr:colOff>
          <xdr:row>35</xdr:row>
          <xdr:rowOff>295275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297656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85725</xdr:rowOff>
        </xdr:from>
        <xdr:to>
          <xdr:col>1</xdr:col>
          <xdr:colOff>419100</xdr:colOff>
          <xdr:row>41</xdr:row>
          <xdr:rowOff>304800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42</xdr:row>
          <xdr:rowOff>76200</xdr:rowOff>
        </xdr:from>
        <xdr:to>
          <xdr:col>1</xdr:col>
          <xdr:colOff>419100</xdr:colOff>
          <xdr:row>42</xdr:row>
          <xdr:rowOff>295275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43</xdr:row>
          <xdr:rowOff>76200</xdr:rowOff>
        </xdr:from>
        <xdr:to>
          <xdr:col>1</xdr:col>
          <xdr:colOff>419100</xdr:colOff>
          <xdr:row>43</xdr:row>
          <xdr:rowOff>295275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44</xdr:row>
          <xdr:rowOff>66675</xdr:rowOff>
        </xdr:from>
        <xdr:to>
          <xdr:col>1</xdr:col>
          <xdr:colOff>419100</xdr:colOff>
          <xdr:row>44</xdr:row>
          <xdr:rowOff>295275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45</xdr:row>
          <xdr:rowOff>66675</xdr:rowOff>
        </xdr:from>
        <xdr:to>
          <xdr:col>1</xdr:col>
          <xdr:colOff>428625</xdr:colOff>
          <xdr:row>45</xdr:row>
          <xdr:rowOff>295275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40</xdr:row>
          <xdr:rowOff>295275</xdr:rowOff>
        </xdr:from>
        <xdr:to>
          <xdr:col>2</xdr:col>
          <xdr:colOff>0</xdr:colOff>
          <xdr:row>45</xdr:row>
          <xdr:rowOff>438150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85725</xdr:rowOff>
        </xdr:from>
        <xdr:to>
          <xdr:col>1</xdr:col>
          <xdr:colOff>419100</xdr:colOff>
          <xdr:row>50</xdr:row>
          <xdr:rowOff>304800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76200</xdr:rowOff>
        </xdr:from>
        <xdr:to>
          <xdr:col>1</xdr:col>
          <xdr:colOff>419100</xdr:colOff>
          <xdr:row>51</xdr:row>
          <xdr:rowOff>295275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76200</xdr:rowOff>
        </xdr:from>
        <xdr:to>
          <xdr:col>1</xdr:col>
          <xdr:colOff>419100</xdr:colOff>
          <xdr:row>52</xdr:row>
          <xdr:rowOff>295275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53</xdr:row>
          <xdr:rowOff>66675</xdr:rowOff>
        </xdr:from>
        <xdr:to>
          <xdr:col>1</xdr:col>
          <xdr:colOff>419100</xdr:colOff>
          <xdr:row>53</xdr:row>
          <xdr:rowOff>295275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54</xdr:row>
          <xdr:rowOff>66675</xdr:rowOff>
        </xdr:from>
        <xdr:to>
          <xdr:col>1</xdr:col>
          <xdr:colOff>428625</xdr:colOff>
          <xdr:row>54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295275</xdr:rowOff>
        </xdr:from>
        <xdr:to>
          <xdr:col>2</xdr:col>
          <xdr:colOff>0</xdr:colOff>
          <xdr:row>55</xdr:row>
          <xdr:rowOff>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2</xdr:col>
          <xdr:colOff>0</xdr:colOff>
          <xdr:row>63</xdr:row>
          <xdr:rowOff>438150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59</xdr:row>
          <xdr:rowOff>85725</xdr:rowOff>
        </xdr:from>
        <xdr:to>
          <xdr:col>1</xdr:col>
          <xdr:colOff>447675</xdr:colOff>
          <xdr:row>59</xdr:row>
          <xdr:rowOff>304800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60</xdr:row>
          <xdr:rowOff>76200</xdr:rowOff>
        </xdr:from>
        <xdr:to>
          <xdr:col>1</xdr:col>
          <xdr:colOff>447675</xdr:colOff>
          <xdr:row>60</xdr:row>
          <xdr:rowOff>295275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61</xdr:row>
          <xdr:rowOff>76200</xdr:rowOff>
        </xdr:from>
        <xdr:to>
          <xdr:col>1</xdr:col>
          <xdr:colOff>447675</xdr:colOff>
          <xdr:row>61</xdr:row>
          <xdr:rowOff>295275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62</xdr:row>
          <xdr:rowOff>66675</xdr:rowOff>
        </xdr:from>
        <xdr:to>
          <xdr:col>1</xdr:col>
          <xdr:colOff>447675</xdr:colOff>
          <xdr:row>62</xdr:row>
          <xdr:rowOff>295275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63</xdr:row>
          <xdr:rowOff>66675</xdr:rowOff>
        </xdr:from>
        <xdr:to>
          <xdr:col>1</xdr:col>
          <xdr:colOff>447675</xdr:colOff>
          <xdr:row>63</xdr:row>
          <xdr:rowOff>295275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68</xdr:row>
          <xdr:rowOff>85725</xdr:rowOff>
        </xdr:from>
        <xdr:to>
          <xdr:col>1</xdr:col>
          <xdr:colOff>419100</xdr:colOff>
          <xdr:row>68</xdr:row>
          <xdr:rowOff>304800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69</xdr:row>
          <xdr:rowOff>76200</xdr:rowOff>
        </xdr:from>
        <xdr:to>
          <xdr:col>1</xdr:col>
          <xdr:colOff>419100</xdr:colOff>
          <xdr:row>69</xdr:row>
          <xdr:rowOff>295275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70</xdr:row>
          <xdr:rowOff>76200</xdr:rowOff>
        </xdr:from>
        <xdr:to>
          <xdr:col>1</xdr:col>
          <xdr:colOff>419100</xdr:colOff>
          <xdr:row>70</xdr:row>
          <xdr:rowOff>295275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71</xdr:row>
          <xdr:rowOff>66675</xdr:rowOff>
        </xdr:from>
        <xdr:to>
          <xdr:col>1</xdr:col>
          <xdr:colOff>419100</xdr:colOff>
          <xdr:row>71</xdr:row>
          <xdr:rowOff>295275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72</xdr:row>
          <xdr:rowOff>66675</xdr:rowOff>
        </xdr:from>
        <xdr:to>
          <xdr:col>1</xdr:col>
          <xdr:colOff>428625</xdr:colOff>
          <xdr:row>72</xdr:row>
          <xdr:rowOff>295275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295275</xdr:rowOff>
        </xdr:from>
        <xdr:to>
          <xdr:col>2</xdr:col>
          <xdr:colOff>0</xdr:colOff>
          <xdr:row>72</xdr:row>
          <xdr:rowOff>438150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77</xdr:row>
          <xdr:rowOff>85725</xdr:rowOff>
        </xdr:from>
        <xdr:to>
          <xdr:col>1</xdr:col>
          <xdr:colOff>419100</xdr:colOff>
          <xdr:row>77</xdr:row>
          <xdr:rowOff>304800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78</xdr:row>
          <xdr:rowOff>76200</xdr:rowOff>
        </xdr:from>
        <xdr:to>
          <xdr:col>1</xdr:col>
          <xdr:colOff>419100</xdr:colOff>
          <xdr:row>78</xdr:row>
          <xdr:rowOff>295275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79</xdr:row>
          <xdr:rowOff>76200</xdr:rowOff>
        </xdr:from>
        <xdr:to>
          <xdr:col>1</xdr:col>
          <xdr:colOff>419100</xdr:colOff>
          <xdr:row>79</xdr:row>
          <xdr:rowOff>295275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80</xdr:row>
          <xdr:rowOff>66675</xdr:rowOff>
        </xdr:from>
        <xdr:to>
          <xdr:col>1</xdr:col>
          <xdr:colOff>419100</xdr:colOff>
          <xdr:row>80</xdr:row>
          <xdr:rowOff>295275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81</xdr:row>
          <xdr:rowOff>66675</xdr:rowOff>
        </xdr:from>
        <xdr:to>
          <xdr:col>1</xdr:col>
          <xdr:colOff>428625</xdr:colOff>
          <xdr:row>81</xdr:row>
          <xdr:rowOff>295275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2</xdr:col>
          <xdr:colOff>0</xdr:colOff>
          <xdr:row>81</xdr:row>
          <xdr:rowOff>438150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2168524</xdr:colOff>
      <xdr:row>0</xdr:row>
      <xdr:rowOff>142875</xdr:rowOff>
    </xdr:from>
    <xdr:to>
      <xdr:col>9</xdr:col>
      <xdr:colOff>504825</xdr:colOff>
      <xdr:row>5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0474" y="142875"/>
          <a:ext cx="2870201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19050</xdr:rowOff>
    </xdr:from>
    <xdr:to>
      <xdr:col>3</xdr:col>
      <xdr:colOff>476250</xdr:colOff>
      <xdr:row>5</xdr:row>
      <xdr:rowOff>44832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2562225" cy="8258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36</xdr:row>
          <xdr:rowOff>66675</xdr:rowOff>
        </xdr:from>
        <xdr:to>
          <xdr:col>1</xdr:col>
          <xdr:colOff>419100</xdr:colOff>
          <xdr:row>36</xdr:row>
          <xdr:rowOff>295275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965BB698-7B83-03D8-1B56-9F27B7E49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852B7E-3326-4CF2-96B8-59E70FA2B0ED}" name="Tabela1" displayName="Tabela1" ref="A9:B39" totalsRowShown="0" headerRowDxfId="3" tableBorderDxfId="2">
  <autoFilter ref="A9:B39" xr:uid="{40852B7E-3326-4CF2-96B8-59E70FA2B0ED}"/>
  <tableColumns count="2">
    <tableColumn id="1" xr3:uid="{588ADADB-9846-42CB-BBBE-C87B702C8CD7}" name="Termos" dataDxfId="1"/>
    <tableColumn id="2" xr3:uid="{CB75A7AC-3B3A-496F-98F4-A16B451747B6}" name="Defini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CBE5-CB1B-6244-9443-E56181A5ECA9}">
  <dimension ref="A8:C39"/>
  <sheetViews>
    <sheetView showGridLines="0" zoomScale="80" zoomScaleNormal="80" workbookViewId="0">
      <selection activeCell="B25" sqref="B25"/>
    </sheetView>
  </sheetViews>
  <sheetFormatPr defaultColWidth="11" defaultRowHeight="15.75" x14ac:dyDescent="0.25"/>
  <cols>
    <col min="1" max="1" width="53.25" bestFit="1" customWidth="1"/>
    <col min="2" max="2" width="160.375" customWidth="1"/>
    <col min="3" max="3" width="45" customWidth="1"/>
  </cols>
  <sheetData>
    <row r="8" spans="1:3" ht="30" customHeight="1" x14ac:dyDescent="0.25"/>
    <row r="9" spans="1:3" s="44" customFormat="1" ht="36.75" customHeight="1" x14ac:dyDescent="0.25">
      <c r="A9" s="50" t="s">
        <v>0</v>
      </c>
      <c r="B9" s="49" t="s">
        <v>1</v>
      </c>
      <c r="C9" s="43"/>
    </row>
    <row r="10" spans="1:3" ht="45.75" customHeight="1" x14ac:dyDescent="0.25">
      <c r="A10" s="46" t="s">
        <v>2</v>
      </c>
      <c r="B10" s="48" t="s">
        <v>3</v>
      </c>
    </row>
    <row r="11" spans="1:3" ht="45.75" customHeight="1" x14ac:dyDescent="0.25">
      <c r="A11" s="47" t="s">
        <v>4</v>
      </c>
      <c r="B11" s="45" t="s">
        <v>5</v>
      </c>
    </row>
    <row r="12" spans="1:3" ht="45.75" customHeight="1" x14ac:dyDescent="0.25">
      <c r="A12" s="47" t="s">
        <v>6</v>
      </c>
      <c r="B12" s="45" t="s">
        <v>121</v>
      </c>
    </row>
    <row r="13" spans="1:3" ht="45.75" customHeight="1" x14ac:dyDescent="0.25">
      <c r="A13" s="47" t="s">
        <v>7</v>
      </c>
      <c r="B13" s="45" t="s">
        <v>122</v>
      </c>
    </row>
    <row r="14" spans="1:3" ht="45.75" customHeight="1" x14ac:dyDescent="0.25">
      <c r="A14" s="47" t="s">
        <v>8</v>
      </c>
      <c r="B14" s="45" t="s">
        <v>123</v>
      </c>
    </row>
    <row r="15" spans="1:3" ht="45.75" customHeight="1" x14ac:dyDescent="0.25">
      <c r="A15" s="47" t="s">
        <v>9</v>
      </c>
      <c r="B15" s="45" t="s">
        <v>124</v>
      </c>
    </row>
    <row r="16" spans="1:3" ht="45.75" customHeight="1" x14ac:dyDescent="0.25">
      <c r="A16" s="47" t="s">
        <v>10</v>
      </c>
      <c r="B16" s="45" t="s">
        <v>11</v>
      </c>
    </row>
    <row r="17" spans="1:2" ht="45.75" customHeight="1" x14ac:dyDescent="0.25">
      <c r="A17" s="47" t="s">
        <v>12</v>
      </c>
      <c r="B17" s="45" t="s">
        <v>13</v>
      </c>
    </row>
    <row r="18" spans="1:2" ht="45.75" customHeight="1" x14ac:dyDescent="0.25">
      <c r="A18" s="47" t="s">
        <v>14</v>
      </c>
      <c r="B18" s="45" t="s">
        <v>125</v>
      </c>
    </row>
    <row r="19" spans="1:2" ht="45.75" customHeight="1" x14ac:dyDescent="0.25">
      <c r="A19" s="47" t="s">
        <v>15</v>
      </c>
      <c r="B19" s="45" t="s">
        <v>16</v>
      </c>
    </row>
    <row r="20" spans="1:2" ht="45.75" customHeight="1" x14ac:dyDescent="0.25">
      <c r="A20" s="47" t="s">
        <v>17</v>
      </c>
      <c r="B20" s="45" t="s">
        <v>126</v>
      </c>
    </row>
    <row r="21" spans="1:2" ht="45.75" customHeight="1" x14ac:dyDescent="0.25">
      <c r="A21" s="47" t="s">
        <v>18</v>
      </c>
      <c r="B21" s="45" t="s">
        <v>127</v>
      </c>
    </row>
    <row r="22" spans="1:2" ht="45.75" customHeight="1" x14ac:dyDescent="0.25">
      <c r="A22" s="47" t="s">
        <v>19</v>
      </c>
      <c r="B22" s="45" t="s">
        <v>128</v>
      </c>
    </row>
    <row r="23" spans="1:2" ht="45.75" customHeight="1" x14ac:dyDescent="0.25">
      <c r="A23" s="47" t="s">
        <v>20</v>
      </c>
      <c r="B23" s="45" t="s">
        <v>129</v>
      </c>
    </row>
    <row r="24" spans="1:2" ht="45.75" customHeight="1" x14ac:dyDescent="0.25">
      <c r="A24" s="47" t="s">
        <v>21</v>
      </c>
      <c r="B24" s="45" t="s">
        <v>130</v>
      </c>
    </row>
    <row r="25" spans="1:2" ht="45.75" customHeight="1" x14ac:dyDescent="0.25">
      <c r="A25" s="47" t="s">
        <v>22</v>
      </c>
      <c r="B25" s="45" t="s">
        <v>137</v>
      </c>
    </row>
    <row r="26" spans="1:2" ht="45.75" customHeight="1" x14ac:dyDescent="0.25">
      <c r="A26" s="47" t="s">
        <v>23</v>
      </c>
      <c r="B26" s="45" t="s">
        <v>131</v>
      </c>
    </row>
    <row r="27" spans="1:2" ht="45.75" customHeight="1" x14ac:dyDescent="0.25">
      <c r="A27" s="47" t="s">
        <v>24</v>
      </c>
      <c r="B27" s="45" t="s">
        <v>25</v>
      </c>
    </row>
    <row r="28" spans="1:2" ht="45.75" customHeight="1" x14ac:dyDescent="0.25">
      <c r="A28" s="47" t="s">
        <v>26</v>
      </c>
      <c r="B28" s="45" t="s">
        <v>27</v>
      </c>
    </row>
    <row r="29" spans="1:2" ht="45.75" customHeight="1" x14ac:dyDescent="0.25">
      <c r="A29" s="47" t="s">
        <v>28</v>
      </c>
      <c r="B29" s="45" t="s">
        <v>29</v>
      </c>
    </row>
    <row r="30" spans="1:2" ht="45.75" customHeight="1" x14ac:dyDescent="0.25">
      <c r="A30" s="47" t="s">
        <v>30</v>
      </c>
      <c r="B30" s="45" t="s">
        <v>132</v>
      </c>
    </row>
    <row r="31" spans="1:2" ht="45.75" customHeight="1" x14ac:dyDescent="0.25">
      <c r="A31" s="47" t="s">
        <v>31</v>
      </c>
      <c r="B31" s="45" t="s">
        <v>133</v>
      </c>
    </row>
    <row r="32" spans="1:2" ht="45.75" customHeight="1" x14ac:dyDescent="0.25">
      <c r="A32" s="47" t="s">
        <v>32</v>
      </c>
      <c r="B32" s="45" t="s">
        <v>33</v>
      </c>
    </row>
    <row r="33" spans="1:2" ht="45.75" customHeight="1" x14ac:dyDescent="0.25">
      <c r="A33" s="47" t="s">
        <v>34</v>
      </c>
      <c r="B33" s="45" t="s">
        <v>35</v>
      </c>
    </row>
    <row r="34" spans="1:2" ht="45.75" customHeight="1" x14ac:dyDescent="0.25">
      <c r="A34" s="47" t="s">
        <v>36</v>
      </c>
      <c r="B34" s="45" t="s">
        <v>134</v>
      </c>
    </row>
    <row r="35" spans="1:2" ht="45.75" customHeight="1" x14ac:dyDescent="0.25">
      <c r="A35" s="47" t="s">
        <v>37</v>
      </c>
      <c r="B35" s="45" t="s">
        <v>38</v>
      </c>
    </row>
    <row r="36" spans="1:2" ht="45.75" customHeight="1" x14ac:dyDescent="0.25">
      <c r="A36" s="47" t="s">
        <v>39</v>
      </c>
      <c r="B36" s="45" t="s">
        <v>135</v>
      </c>
    </row>
    <row r="37" spans="1:2" ht="45.75" customHeight="1" x14ac:dyDescent="0.25">
      <c r="A37" s="47" t="s">
        <v>40</v>
      </c>
      <c r="B37" s="45" t="s">
        <v>136</v>
      </c>
    </row>
    <row r="38" spans="1:2" ht="45.75" customHeight="1" x14ac:dyDescent="0.25">
      <c r="A38" s="47" t="s">
        <v>41</v>
      </c>
      <c r="B38" s="45" t="s">
        <v>42</v>
      </c>
    </row>
    <row r="39" spans="1:2" ht="45.75" customHeight="1" x14ac:dyDescent="0.25">
      <c r="A39" s="47" t="s">
        <v>43</v>
      </c>
      <c r="B39" s="45" t="s">
        <v>44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BB9CA-54C3-9143-A931-17C6C91966A6}">
  <dimension ref="A8:T91"/>
  <sheetViews>
    <sheetView showGridLines="0" tabSelected="1" topLeftCell="A12" zoomScale="160" zoomScaleNormal="160" workbookViewId="0">
      <selection activeCell="D17" sqref="D17:H17"/>
    </sheetView>
  </sheetViews>
  <sheetFormatPr defaultColWidth="11" defaultRowHeight="15.75" x14ac:dyDescent="0.25"/>
  <cols>
    <col min="1" max="1" width="6.875" customWidth="1"/>
    <col min="2" max="2" width="20.125" bestFit="1" customWidth="1"/>
    <col min="3" max="3" width="2.875" customWidth="1"/>
    <col min="4" max="4" width="11.875" customWidth="1"/>
    <col min="5" max="5" width="9.5" customWidth="1"/>
    <col min="6" max="6" width="0.125" customWidth="1"/>
    <col min="7" max="7" width="4.125" customWidth="1"/>
    <col min="8" max="8" width="55.375" customWidth="1"/>
    <col min="9" max="9" width="4.125" customWidth="1"/>
    <col min="10" max="10" width="6.875" customWidth="1"/>
    <col min="11" max="11" width="6.875" hidden="1" customWidth="1"/>
    <col min="12" max="12" width="16.5" hidden="1" customWidth="1"/>
    <col min="13" max="13" width="11" hidden="1" customWidth="1"/>
    <col min="14" max="14" width="8.5" hidden="1" customWidth="1"/>
    <col min="15" max="15" width="3.5" hidden="1" customWidth="1"/>
    <col min="16" max="16" width="2.125" hidden="1" customWidth="1"/>
    <col min="17" max="17" width="3.5" hidden="1" customWidth="1"/>
    <col min="18" max="18" width="7.375" customWidth="1"/>
  </cols>
  <sheetData>
    <row r="8" spans="1:17" x14ac:dyDescent="0.25">
      <c r="A8" s="23"/>
      <c r="B8" s="23"/>
      <c r="C8" s="23"/>
      <c r="D8" s="23"/>
      <c r="E8" s="23"/>
      <c r="F8" s="23"/>
      <c r="G8" s="23"/>
      <c r="H8" s="24"/>
      <c r="I8" s="24"/>
      <c r="J8" s="23"/>
      <c r="K8" s="25"/>
      <c r="L8" s="23"/>
      <c r="M8" s="2"/>
      <c r="N8" s="2"/>
      <c r="O8" s="2"/>
      <c r="P8" s="2"/>
      <c r="Q8" s="2"/>
    </row>
    <row r="9" spans="1:17" ht="30.75" customHeight="1" x14ac:dyDescent="0.25">
      <c r="A9" s="26"/>
      <c r="B9" s="67" t="s">
        <v>45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2"/>
      <c r="N9" s="2"/>
      <c r="O9" s="2"/>
      <c r="P9" s="2"/>
      <c r="Q9" s="2"/>
    </row>
    <row r="10" spans="1:17" x14ac:dyDescent="0.25">
      <c r="A10" s="23"/>
      <c r="B10" s="23"/>
      <c r="C10" s="23"/>
      <c r="D10" s="23"/>
      <c r="E10" s="23"/>
      <c r="F10" s="23"/>
      <c r="G10" s="23"/>
      <c r="H10" s="24"/>
      <c r="I10" s="24"/>
      <c r="J10" s="23"/>
      <c r="K10" s="25"/>
      <c r="L10" s="23"/>
      <c r="M10" s="2"/>
      <c r="N10" s="2"/>
      <c r="O10" s="2"/>
      <c r="P10" s="2"/>
      <c r="Q10" s="2"/>
    </row>
    <row r="11" spans="1:17" ht="23.1" customHeight="1" x14ac:dyDescent="0.25">
      <c r="A11" s="23"/>
      <c r="B11" s="32" t="s">
        <v>46</v>
      </c>
      <c r="C11" s="23"/>
      <c r="D11" s="23"/>
      <c r="E11" s="23"/>
      <c r="F11" s="23"/>
      <c r="G11" s="23"/>
      <c r="H11" s="24"/>
      <c r="I11" s="24"/>
      <c r="J11" s="23"/>
      <c r="K11" s="25"/>
      <c r="L11" s="23"/>
      <c r="M11" s="2"/>
      <c r="N11" s="2"/>
      <c r="O11" s="2"/>
      <c r="P11" s="2"/>
      <c r="Q11" s="2"/>
    </row>
    <row r="12" spans="1:17" ht="151.5" customHeight="1" x14ac:dyDescent="0.25">
      <c r="A12" s="23"/>
      <c r="B12" s="71" t="s">
        <v>138</v>
      </c>
      <c r="C12" s="71"/>
      <c r="D12" s="71"/>
      <c r="E12" s="71"/>
      <c r="F12" s="71"/>
      <c r="G12" s="71"/>
      <c r="H12" s="71"/>
      <c r="I12" s="71"/>
      <c r="J12" s="23"/>
      <c r="K12" s="4"/>
      <c r="L12" s="3"/>
      <c r="M12" s="2"/>
      <c r="N12" s="2"/>
      <c r="O12" s="2"/>
      <c r="P12" s="2"/>
      <c r="Q12" s="2"/>
    </row>
    <row r="13" spans="1:17" ht="12" customHeight="1" x14ac:dyDescent="0.25">
      <c r="A13" s="23"/>
      <c r="B13" s="31"/>
      <c r="C13" s="23"/>
      <c r="D13" s="23"/>
      <c r="E13" s="23"/>
      <c r="F13" s="23"/>
      <c r="G13" s="23"/>
      <c r="H13" s="24"/>
      <c r="I13" s="24"/>
      <c r="J13" s="23"/>
      <c r="K13" s="4"/>
      <c r="L13" s="3"/>
      <c r="M13" s="2"/>
      <c r="N13" s="2"/>
      <c r="O13" s="2"/>
      <c r="P13" s="2"/>
      <c r="Q13" s="2"/>
    </row>
    <row r="14" spans="1:17" x14ac:dyDescent="0.25">
      <c r="A14" s="23"/>
      <c r="B14" s="23"/>
      <c r="C14" s="23"/>
      <c r="D14" s="23"/>
      <c r="E14" s="23"/>
      <c r="F14" s="23"/>
      <c r="G14" s="23"/>
      <c r="H14" s="24"/>
      <c r="I14" s="24"/>
      <c r="J14" s="23"/>
      <c r="K14" s="4"/>
      <c r="L14" s="3"/>
      <c r="M14" s="2"/>
      <c r="N14" s="2"/>
      <c r="O14" s="2"/>
      <c r="P14" s="2"/>
      <c r="Q14" s="2"/>
    </row>
    <row r="15" spans="1:17" s="37" customFormat="1" ht="23.25" customHeight="1" x14ac:dyDescent="0.25">
      <c r="A15" s="33"/>
      <c r="B15" s="68" t="s">
        <v>47</v>
      </c>
      <c r="C15" s="69"/>
      <c r="D15" s="69"/>
      <c r="E15" s="69"/>
      <c r="F15" s="69"/>
      <c r="G15" s="69"/>
      <c r="H15" s="69"/>
      <c r="I15" s="70"/>
      <c r="J15" s="33"/>
      <c r="K15" s="38"/>
      <c r="L15" s="38"/>
    </row>
    <row r="16" spans="1:17" x14ac:dyDescent="0.25">
      <c r="A16" s="23"/>
      <c r="B16" s="10"/>
      <c r="C16" s="11"/>
      <c r="D16" s="11"/>
      <c r="E16" s="11"/>
      <c r="F16" s="11"/>
      <c r="G16" s="11"/>
      <c r="H16" s="11"/>
      <c r="I16" s="12"/>
      <c r="J16" s="23"/>
      <c r="K16" s="4"/>
      <c r="L16" s="3"/>
      <c r="M16" s="2"/>
      <c r="N16" s="2"/>
      <c r="O16" s="2"/>
      <c r="P16" s="2"/>
      <c r="Q16" s="2"/>
    </row>
    <row r="17" spans="1:17" ht="17.100000000000001" customHeight="1" x14ac:dyDescent="0.25">
      <c r="A17" s="23"/>
      <c r="B17" s="13" t="s">
        <v>48</v>
      </c>
      <c r="C17" s="14"/>
      <c r="D17" s="72"/>
      <c r="E17" s="73"/>
      <c r="F17" s="73"/>
      <c r="G17" s="73"/>
      <c r="H17" s="74"/>
      <c r="I17" s="15"/>
      <c r="J17" s="23"/>
      <c r="K17" s="4"/>
      <c r="L17" s="3"/>
      <c r="M17" s="2"/>
      <c r="N17" s="2"/>
      <c r="O17" s="2"/>
      <c r="P17" s="2"/>
      <c r="Q17" s="2"/>
    </row>
    <row r="18" spans="1:17" x14ac:dyDescent="0.25">
      <c r="A18" s="23"/>
      <c r="B18" s="16"/>
      <c r="C18" s="14"/>
      <c r="D18" s="14"/>
      <c r="E18" s="14"/>
      <c r="F18" s="14"/>
      <c r="G18" s="14"/>
      <c r="H18" s="17"/>
      <c r="I18" s="18"/>
      <c r="J18" s="23"/>
      <c r="K18" s="4"/>
      <c r="L18" s="3"/>
      <c r="M18" s="2"/>
      <c r="N18" s="2"/>
      <c r="O18" s="2"/>
      <c r="P18" s="2"/>
      <c r="Q18" s="2"/>
    </row>
    <row r="19" spans="1:17" ht="30.95" customHeight="1" x14ac:dyDescent="0.25">
      <c r="A19" s="23"/>
      <c r="B19" s="13" t="s">
        <v>49</v>
      </c>
      <c r="C19" s="14"/>
      <c r="D19" s="72"/>
      <c r="E19" s="73"/>
      <c r="F19" s="73"/>
      <c r="G19" s="73"/>
      <c r="H19" s="74"/>
      <c r="I19" s="15"/>
      <c r="J19" s="23"/>
      <c r="K19" s="4"/>
      <c r="L19" s="3"/>
      <c r="M19" s="2"/>
      <c r="N19" s="2"/>
      <c r="O19" s="2"/>
      <c r="P19" s="2"/>
      <c r="Q19" s="2"/>
    </row>
    <row r="20" spans="1:17" x14ac:dyDescent="0.25">
      <c r="A20" s="23"/>
      <c r="B20" s="19"/>
      <c r="C20" s="20"/>
      <c r="D20" s="20"/>
      <c r="E20" s="20"/>
      <c r="F20" s="20"/>
      <c r="G20" s="20"/>
      <c r="H20" s="21"/>
      <c r="I20" s="22"/>
      <c r="J20" s="23"/>
      <c r="K20" s="4"/>
      <c r="L20" s="3"/>
      <c r="M20" s="2"/>
      <c r="N20" s="2"/>
      <c r="O20" s="2"/>
      <c r="P20" s="2"/>
      <c r="Q20" s="2"/>
    </row>
    <row r="21" spans="1:17" x14ac:dyDescent="0.25">
      <c r="A21" s="23"/>
      <c r="B21" s="23"/>
      <c r="C21" s="23"/>
      <c r="D21" s="23"/>
      <c r="E21" s="23"/>
      <c r="F21" s="23"/>
      <c r="G21" s="23"/>
      <c r="H21" s="24"/>
      <c r="I21" s="24"/>
      <c r="J21" s="23"/>
      <c r="K21" s="4"/>
      <c r="L21" s="3"/>
      <c r="M21" s="2"/>
      <c r="N21" s="2"/>
      <c r="O21" s="2"/>
      <c r="P21" s="2"/>
      <c r="Q21" s="2"/>
    </row>
    <row r="22" spans="1:17" x14ac:dyDescent="0.25">
      <c r="A22" s="23"/>
      <c r="B22" s="23"/>
      <c r="C22" s="23"/>
      <c r="D22" s="23"/>
      <c r="E22" s="23"/>
      <c r="F22" s="23"/>
      <c r="G22" s="23"/>
      <c r="H22" s="24"/>
      <c r="I22" s="24"/>
      <c r="J22" s="23"/>
      <c r="K22" s="4"/>
      <c r="L22" s="3"/>
      <c r="M22" s="2"/>
      <c r="N22" s="2"/>
      <c r="O22" s="2"/>
      <c r="P22" s="2"/>
      <c r="Q22" s="2"/>
    </row>
    <row r="23" spans="1:17" s="37" customFormat="1" ht="23.25" customHeight="1" x14ac:dyDescent="0.25">
      <c r="A23" s="33"/>
      <c r="B23" s="56" t="s">
        <v>50</v>
      </c>
      <c r="C23" s="56"/>
      <c r="D23" s="56"/>
      <c r="E23" s="56"/>
      <c r="F23" s="56"/>
      <c r="G23" s="56"/>
      <c r="H23" s="56"/>
      <c r="I23" s="57"/>
      <c r="J23" s="34"/>
      <c r="K23" s="35">
        <v>1</v>
      </c>
      <c r="L23" s="35" t="s">
        <v>51</v>
      </c>
      <c r="M23" s="36"/>
      <c r="N23" s="36"/>
      <c r="O23" s="36"/>
      <c r="P23" s="36"/>
      <c r="Q23" s="36"/>
    </row>
    <row r="24" spans="1:17" ht="35.1" customHeight="1" x14ac:dyDescent="0.25">
      <c r="A24" s="23"/>
      <c r="B24" s="9"/>
      <c r="C24" s="42">
        <v>1</v>
      </c>
      <c r="D24" s="58" t="s">
        <v>52</v>
      </c>
      <c r="E24" s="59"/>
      <c r="F24" s="59"/>
      <c r="G24" s="59"/>
      <c r="H24" s="59"/>
      <c r="I24" s="60"/>
      <c r="J24" s="28"/>
      <c r="K24" s="7" t="s">
        <v>53</v>
      </c>
      <c r="L24" s="5">
        <f>IF($K$23&gt;=1,1,0)</f>
        <v>1</v>
      </c>
      <c r="M24" s="1"/>
      <c r="N24" s="66" t="s">
        <v>54</v>
      </c>
      <c r="O24" s="66"/>
      <c r="P24" s="66" t="s">
        <v>55</v>
      </c>
      <c r="Q24" s="66"/>
    </row>
    <row r="25" spans="1:17" ht="35.1" customHeight="1" x14ac:dyDescent="0.25">
      <c r="A25" s="23"/>
      <c r="B25" s="9"/>
      <c r="C25" s="42">
        <v>2</v>
      </c>
      <c r="D25" s="58" t="s">
        <v>56</v>
      </c>
      <c r="E25" s="59"/>
      <c r="F25" s="59"/>
      <c r="G25" s="59"/>
      <c r="H25" s="59"/>
      <c r="I25" s="60"/>
      <c r="J25" s="28"/>
      <c r="K25" s="7" t="s">
        <v>57</v>
      </c>
      <c r="L25" s="5">
        <f>IF($K$23&gt;=2,1,0)</f>
        <v>0</v>
      </c>
      <c r="M25" s="1"/>
      <c r="N25" s="1">
        <v>1</v>
      </c>
      <c r="O25" s="1" t="str">
        <f>IF(L24=1,"Yes", "No")</f>
        <v>Yes</v>
      </c>
      <c r="P25" s="1">
        <v>1</v>
      </c>
      <c r="Q25" s="1" t="str">
        <f>IF(AND(L51=1,L60=1),"Yes","No")</f>
        <v>Yes</v>
      </c>
    </row>
    <row r="26" spans="1:17" ht="35.1" customHeight="1" x14ac:dyDescent="0.25">
      <c r="A26" s="23"/>
      <c r="B26" s="9"/>
      <c r="C26" s="42">
        <v>3</v>
      </c>
      <c r="D26" s="58" t="s">
        <v>58</v>
      </c>
      <c r="E26" s="59"/>
      <c r="F26" s="59"/>
      <c r="G26" s="59"/>
      <c r="H26" s="59"/>
      <c r="I26" s="60"/>
      <c r="J26" s="28"/>
      <c r="K26" s="7" t="s">
        <v>59</v>
      </c>
      <c r="L26" s="5">
        <f>IF($K$23&gt;=3,1,0)</f>
        <v>0</v>
      </c>
      <c r="M26" s="1"/>
      <c r="N26" s="1">
        <v>2</v>
      </c>
      <c r="O26" s="1" t="str">
        <f>IF(L25=1,"Yes", "No")</f>
        <v>No</v>
      </c>
      <c r="P26" s="1">
        <v>2</v>
      </c>
      <c r="Q26" s="1" t="str">
        <f>IF(AND(L52=1,L61=1),"Yes","No")</f>
        <v>No</v>
      </c>
    </row>
    <row r="27" spans="1:17" ht="35.1" customHeight="1" x14ac:dyDescent="0.25">
      <c r="A27" s="23"/>
      <c r="B27" s="9"/>
      <c r="C27" s="42">
        <v>4</v>
      </c>
      <c r="D27" s="58" t="s">
        <v>60</v>
      </c>
      <c r="E27" s="59"/>
      <c r="F27" s="59"/>
      <c r="G27" s="59"/>
      <c r="H27" s="59"/>
      <c r="I27" s="60"/>
      <c r="J27" s="28"/>
      <c r="K27" s="7" t="s">
        <v>61</v>
      </c>
      <c r="L27" s="5">
        <f>IF($K$23&gt;=4,1,0)</f>
        <v>0</v>
      </c>
      <c r="M27" s="1"/>
      <c r="N27" s="1">
        <v>3</v>
      </c>
      <c r="O27" s="1" t="str">
        <f>IF(L26=1,"Yes","No")</f>
        <v>No</v>
      </c>
      <c r="P27" s="1">
        <v>3</v>
      </c>
      <c r="Q27" s="1" t="str">
        <f>IF(AND(L33=1,L42=1,L53=1,L61=1,L69=1),"Yes","No")</f>
        <v>No</v>
      </c>
    </row>
    <row r="28" spans="1:17" ht="35.1" customHeight="1" x14ac:dyDescent="0.25">
      <c r="A28" s="23"/>
      <c r="B28" s="9"/>
      <c r="C28" s="42">
        <v>5</v>
      </c>
      <c r="D28" s="58" t="s">
        <v>62</v>
      </c>
      <c r="E28" s="59"/>
      <c r="F28" s="59"/>
      <c r="G28" s="59"/>
      <c r="H28" s="59"/>
      <c r="I28" s="60"/>
      <c r="J28" s="28"/>
      <c r="K28" s="7" t="s">
        <v>63</v>
      </c>
      <c r="L28" s="5">
        <f>IF($K$23&gt;=5,1,0)</f>
        <v>0</v>
      </c>
      <c r="M28" s="1"/>
      <c r="N28" s="1">
        <v>4</v>
      </c>
      <c r="O28" s="1" t="str">
        <f>IF(L27=1,"Yes","No")</f>
        <v>No</v>
      </c>
      <c r="P28" s="1">
        <v>4</v>
      </c>
      <c r="Q28" s="1" t="str">
        <f>IF(AND(L43=1,L54=1,L62=1,L70=1,L78=1),"Yes","No")</f>
        <v>No</v>
      </c>
    </row>
    <row r="29" spans="1:17" ht="24.95" customHeight="1" x14ac:dyDescent="0.25">
      <c r="A29" s="23"/>
      <c r="B29" s="23"/>
      <c r="C29" s="23"/>
      <c r="D29" s="23"/>
      <c r="E29" s="23"/>
      <c r="F29" s="23"/>
      <c r="G29" s="23"/>
      <c r="H29" s="24"/>
      <c r="I29" s="24"/>
      <c r="J29" s="28"/>
      <c r="K29" s="6"/>
      <c r="L29" s="5"/>
      <c r="M29" s="1"/>
      <c r="N29" s="1">
        <v>5</v>
      </c>
      <c r="O29" s="1" t="str">
        <f>IF(L28=1,"Yes","No")</f>
        <v>No</v>
      </c>
      <c r="P29" s="1">
        <v>5</v>
      </c>
      <c r="Q29" s="1" t="str">
        <f>IF(AND(L45=1,L55=1,L62=1,L71=1,L79=1),"Yes","No")</f>
        <v>No</v>
      </c>
    </row>
    <row r="30" spans="1:17" ht="35.1" customHeight="1" x14ac:dyDescent="0.25">
      <c r="A30" s="23"/>
      <c r="B30" s="52" t="s">
        <v>64</v>
      </c>
      <c r="C30" s="52"/>
      <c r="D30" s="63" t="str">
        <f>VLOOKUP(K23,C24:H28,2)</f>
        <v>A tecnologia ultrapassou a pesquisa básica, ou seja, já foram realizados experimentos iniciais que geraram uma publicação científica</v>
      </c>
      <c r="E30" s="64"/>
      <c r="F30" s="64"/>
      <c r="G30" s="64"/>
      <c r="H30" s="64"/>
      <c r="I30" s="65"/>
      <c r="J30" s="28"/>
      <c r="K30" s="6"/>
      <c r="L30" s="5"/>
      <c r="M30" s="1"/>
      <c r="N30" s="1">
        <v>6</v>
      </c>
      <c r="O30" s="1" t="str">
        <f>IF(AND(L34=1,L44=1),"Yes","No")</f>
        <v>No</v>
      </c>
      <c r="P30" s="1">
        <v>6</v>
      </c>
      <c r="Q30" s="1" t="str">
        <f>IF(AND(L46=1,L63=1,L72=1),"Yes","No")</f>
        <v>No</v>
      </c>
    </row>
    <row r="31" spans="1:17" x14ac:dyDescent="0.25">
      <c r="A31" s="23"/>
      <c r="B31" s="23"/>
      <c r="C31" s="23"/>
      <c r="D31" s="23"/>
      <c r="E31" s="23"/>
      <c r="F31" s="23"/>
      <c r="G31" s="23"/>
      <c r="H31" s="24"/>
      <c r="I31" s="24"/>
      <c r="J31" s="28"/>
      <c r="K31" s="6"/>
      <c r="L31" s="5"/>
      <c r="M31" s="1"/>
      <c r="N31" s="1">
        <v>7</v>
      </c>
      <c r="O31" s="1" t="str">
        <f>IF(L35=1,"Yes","No")</f>
        <v>No</v>
      </c>
      <c r="P31" s="1">
        <v>7</v>
      </c>
      <c r="Q31" s="1" t="str">
        <f>IF(AND(L63=1,L73=1,L80=1),"Yes","No")</f>
        <v>No</v>
      </c>
    </row>
    <row r="32" spans="1:17" s="37" customFormat="1" ht="23.25" customHeight="1" x14ac:dyDescent="0.25">
      <c r="A32" s="33"/>
      <c r="B32" s="75" t="s">
        <v>65</v>
      </c>
      <c r="C32" s="56"/>
      <c r="D32" s="56"/>
      <c r="E32" s="56"/>
      <c r="F32" s="56"/>
      <c r="G32" s="56"/>
      <c r="H32" s="56"/>
      <c r="I32" s="57"/>
      <c r="J32" s="34"/>
      <c r="K32" s="35">
        <v>1</v>
      </c>
      <c r="L32" s="35"/>
      <c r="M32" s="36"/>
      <c r="N32" s="36">
        <v>8</v>
      </c>
      <c r="O32" s="36" t="str">
        <f>IF(L36=1,"Yes","No")</f>
        <v>No</v>
      </c>
      <c r="P32" s="36">
        <v>8</v>
      </c>
      <c r="Q32" s="36" t="str">
        <f>IF(AND(L64=1,L81=1),"Yes","No")</f>
        <v>No</v>
      </c>
    </row>
    <row r="33" spans="1:17" ht="35.1" customHeight="1" x14ac:dyDescent="0.25">
      <c r="A33" s="23"/>
      <c r="B33" s="9"/>
      <c r="C33" s="51">
        <v>1</v>
      </c>
      <c r="D33" s="58" t="s">
        <v>66</v>
      </c>
      <c r="E33" s="59"/>
      <c r="F33" s="59"/>
      <c r="G33" s="59"/>
      <c r="H33" s="59"/>
      <c r="I33" s="60"/>
      <c r="J33" s="28"/>
      <c r="K33" s="6" t="s">
        <v>67</v>
      </c>
      <c r="L33" s="5">
        <f>IF($K$32&gt;=1,1,0)</f>
        <v>1</v>
      </c>
      <c r="M33" s="1"/>
      <c r="N33" s="1">
        <v>9</v>
      </c>
      <c r="O33" s="1" t="str">
        <f>IF(L37=1,"Yes","No")</f>
        <v>No</v>
      </c>
      <c r="P33" s="1">
        <v>9</v>
      </c>
      <c r="Q33" s="1" t="str">
        <f>IF(AND(L64=1,L82=1),"Yes","No")</f>
        <v>No</v>
      </c>
    </row>
    <row r="34" spans="1:17" ht="35.1" customHeight="1" x14ac:dyDescent="0.25">
      <c r="A34" s="23"/>
      <c r="B34" s="9"/>
      <c r="C34" s="51">
        <v>2</v>
      </c>
      <c r="D34" s="58" t="s">
        <v>68</v>
      </c>
      <c r="E34" s="59"/>
      <c r="F34" s="59"/>
      <c r="G34" s="59"/>
      <c r="H34" s="59"/>
      <c r="I34" s="60"/>
      <c r="J34" s="28"/>
      <c r="K34" s="6" t="s">
        <v>69</v>
      </c>
      <c r="L34" s="5">
        <f>IF($K$32&gt;=2,1,0)</f>
        <v>0</v>
      </c>
      <c r="M34" s="1"/>
      <c r="N34" s="1"/>
      <c r="O34" s="1"/>
      <c r="P34" s="1"/>
      <c r="Q34" s="1"/>
    </row>
    <row r="35" spans="1:17" ht="35.1" customHeight="1" x14ac:dyDescent="0.25">
      <c r="A35" s="23"/>
      <c r="B35" s="9"/>
      <c r="C35" s="51">
        <v>3</v>
      </c>
      <c r="D35" s="58" t="s">
        <v>70</v>
      </c>
      <c r="E35" s="59"/>
      <c r="F35" s="59"/>
      <c r="G35" s="59"/>
      <c r="H35" s="59"/>
      <c r="I35" s="60"/>
      <c r="J35" s="28"/>
      <c r="K35" s="6" t="s">
        <v>71</v>
      </c>
      <c r="L35" s="5">
        <f>IF($K$32&gt;=3,1,0)</f>
        <v>0</v>
      </c>
      <c r="M35" s="1"/>
      <c r="N35" s="1"/>
      <c r="O35" s="1"/>
      <c r="P35" s="1"/>
      <c r="Q35" s="1"/>
    </row>
    <row r="36" spans="1:17" ht="35.1" customHeight="1" x14ac:dyDescent="0.25">
      <c r="A36" s="23"/>
      <c r="B36" s="9"/>
      <c r="C36" s="51">
        <v>4</v>
      </c>
      <c r="D36" s="58" t="s">
        <v>72</v>
      </c>
      <c r="E36" s="59"/>
      <c r="F36" s="59"/>
      <c r="G36" s="59"/>
      <c r="H36" s="59"/>
      <c r="I36" s="60"/>
      <c r="J36" s="28"/>
      <c r="K36" s="6" t="s">
        <v>73</v>
      </c>
      <c r="L36" s="5">
        <f>IF($K$32&gt;=4,1,0)</f>
        <v>0</v>
      </c>
      <c r="M36" s="1"/>
      <c r="N36" s="1" t="s">
        <v>74</v>
      </c>
      <c r="O36" s="1">
        <f>IF(O33="Yes",9,IF(O32="Yes",8,IF(O31="Yes",7,IF(O30="Yes",6,IF(O29="Yes",5,IF(O28="Yes",4,IF(O27="Yes",3,IF(O26="Yes",2,IF(O25="Yes",1,"Error")))))))))</f>
        <v>1</v>
      </c>
      <c r="P36" s="1"/>
      <c r="Q36" s="1"/>
    </row>
    <row r="37" spans="1:17" ht="35.1" customHeight="1" x14ac:dyDescent="0.25">
      <c r="A37" s="23"/>
      <c r="B37" s="9"/>
      <c r="C37" s="51">
        <v>5</v>
      </c>
      <c r="D37" s="58" t="s">
        <v>75</v>
      </c>
      <c r="E37" s="59"/>
      <c r="F37" s="59"/>
      <c r="G37" s="59"/>
      <c r="H37" s="59"/>
      <c r="I37" s="60"/>
      <c r="J37" s="28"/>
      <c r="K37" s="6" t="s">
        <v>76</v>
      </c>
      <c r="L37" s="5">
        <f>IF($K$32&gt;=5,1,0)</f>
        <v>0</v>
      </c>
      <c r="M37" s="1"/>
      <c r="N37" s="1" t="s">
        <v>77</v>
      </c>
      <c r="O37" s="1">
        <f>IF(Q33="Yes",9,IF(Q32="Yes",8,IF(Q31="Yes",7,IF(Q30="Yes",6,IF(Q29="Yes",5,IF(Q28="Yes",4,IF(Q27="Yes",3,IF(Q26="Yes",2,IF(Q25="Yes",1,"Error")))))))))</f>
        <v>1</v>
      </c>
      <c r="P37" s="1"/>
      <c r="Q37" s="1"/>
    </row>
    <row r="38" spans="1:17" x14ac:dyDescent="0.25">
      <c r="A38" s="23"/>
      <c r="B38" s="23"/>
      <c r="C38" s="23"/>
      <c r="D38" s="23"/>
      <c r="E38" s="23"/>
      <c r="F38" s="23"/>
      <c r="G38" s="23"/>
      <c r="H38" s="24"/>
      <c r="I38" s="24"/>
      <c r="J38" s="28"/>
      <c r="K38" s="6"/>
      <c r="L38" s="5"/>
      <c r="M38" s="1"/>
      <c r="N38" s="1"/>
      <c r="O38" s="1"/>
      <c r="P38" s="1"/>
      <c r="Q38" s="1"/>
    </row>
    <row r="39" spans="1:17" ht="35.1" customHeight="1" x14ac:dyDescent="0.25">
      <c r="A39" s="23"/>
      <c r="B39" s="52" t="s">
        <v>64</v>
      </c>
      <c r="C39" s="52"/>
      <c r="D39" s="63" t="str">
        <f>VLOOKUP(K32,C33:H37,2)</f>
        <v>A adequação inicial do que será a tecnologia/produto/processo para o mercado foi definida</v>
      </c>
      <c r="E39" s="64"/>
      <c r="F39" s="64"/>
      <c r="G39" s="64"/>
      <c r="H39" s="64"/>
      <c r="I39" s="64"/>
      <c r="J39" s="28"/>
      <c r="K39" s="6"/>
      <c r="L39" s="5"/>
      <c r="M39" s="1"/>
      <c r="N39" s="1"/>
      <c r="O39" s="1"/>
      <c r="P39" s="1"/>
      <c r="Q39" s="1"/>
    </row>
    <row r="40" spans="1:17" x14ac:dyDescent="0.25">
      <c r="A40" s="23"/>
      <c r="B40" s="23"/>
      <c r="C40" s="23"/>
      <c r="D40" s="23"/>
      <c r="E40" s="23"/>
      <c r="F40" s="23"/>
      <c r="G40" s="23"/>
      <c r="H40" s="24"/>
      <c r="I40" s="24"/>
      <c r="J40" s="28"/>
      <c r="K40" s="6"/>
      <c r="L40" s="5"/>
      <c r="M40" s="1"/>
      <c r="N40" s="1"/>
      <c r="O40" s="1"/>
      <c r="P40" s="1"/>
      <c r="Q40" s="1"/>
    </row>
    <row r="41" spans="1:17" s="37" customFormat="1" ht="23.25" customHeight="1" x14ac:dyDescent="0.25">
      <c r="A41" s="33"/>
      <c r="B41" s="56" t="s">
        <v>78</v>
      </c>
      <c r="C41" s="56"/>
      <c r="D41" s="56"/>
      <c r="E41" s="56"/>
      <c r="F41" s="56"/>
      <c r="G41" s="56"/>
      <c r="H41" s="56"/>
      <c r="I41" s="57"/>
      <c r="J41" s="34"/>
      <c r="K41" s="35">
        <v>1</v>
      </c>
      <c r="L41" s="35"/>
      <c r="M41" s="36"/>
      <c r="N41" s="36"/>
      <c r="O41" s="36"/>
      <c r="P41" s="36"/>
      <c r="Q41" s="36"/>
    </row>
    <row r="42" spans="1:17" ht="35.1" customHeight="1" x14ac:dyDescent="0.25">
      <c r="A42" s="23"/>
      <c r="B42" s="9"/>
      <c r="C42" s="42">
        <v>1</v>
      </c>
      <c r="D42" s="58" t="s">
        <v>79</v>
      </c>
      <c r="E42" s="59"/>
      <c r="F42" s="59"/>
      <c r="G42" s="59"/>
      <c r="H42" s="59"/>
      <c r="I42" s="60"/>
      <c r="J42" s="28"/>
      <c r="K42" s="6" t="s">
        <v>67</v>
      </c>
      <c r="L42" s="5">
        <f>IF($K$41&gt;=1,1,0)</f>
        <v>1</v>
      </c>
      <c r="M42" s="1"/>
      <c r="N42" s="1"/>
      <c r="O42" s="1"/>
      <c r="P42" s="1"/>
      <c r="Q42" s="1"/>
    </row>
    <row r="43" spans="1:17" ht="35.1" customHeight="1" x14ac:dyDescent="0.25">
      <c r="A43" s="23"/>
      <c r="B43" s="9"/>
      <c r="C43" s="51">
        <v>2</v>
      </c>
      <c r="D43" s="58" t="s">
        <v>139</v>
      </c>
      <c r="E43" s="59"/>
      <c r="F43" s="59"/>
      <c r="G43" s="59"/>
      <c r="H43" s="59"/>
      <c r="I43" s="59"/>
      <c r="J43" s="28"/>
      <c r="K43" s="6" t="s">
        <v>80</v>
      </c>
      <c r="L43" s="5">
        <f>IF($K$41&gt;=2,1,0)</f>
        <v>0</v>
      </c>
      <c r="M43" s="1"/>
      <c r="N43" s="1"/>
      <c r="O43" s="1"/>
      <c r="P43" s="1"/>
      <c r="Q43" s="1"/>
    </row>
    <row r="44" spans="1:17" ht="35.1" customHeight="1" x14ac:dyDescent="0.25">
      <c r="A44" s="23"/>
      <c r="B44" s="9"/>
      <c r="C44" s="51">
        <v>3</v>
      </c>
      <c r="D44" s="58" t="s">
        <v>81</v>
      </c>
      <c r="E44" s="59"/>
      <c r="F44" s="59"/>
      <c r="G44" s="59"/>
      <c r="H44" s="59"/>
      <c r="I44" s="60"/>
      <c r="J44" s="28"/>
      <c r="K44" s="6" t="s">
        <v>69</v>
      </c>
      <c r="L44" s="5">
        <f>IF($K$41&gt;=3,1,0)</f>
        <v>0</v>
      </c>
      <c r="M44" s="1"/>
      <c r="N44" s="1"/>
      <c r="O44" s="1"/>
      <c r="P44" s="1"/>
      <c r="Q44" s="1"/>
    </row>
    <row r="45" spans="1:17" ht="35.1" customHeight="1" x14ac:dyDescent="0.25">
      <c r="A45" s="23"/>
      <c r="B45" s="9"/>
      <c r="C45" s="51">
        <v>4</v>
      </c>
      <c r="D45" s="58" t="s">
        <v>82</v>
      </c>
      <c r="E45" s="59"/>
      <c r="F45" s="59"/>
      <c r="G45" s="59"/>
      <c r="H45" s="59"/>
      <c r="I45" s="60"/>
      <c r="J45" s="28"/>
      <c r="K45" s="6" t="s">
        <v>83</v>
      </c>
      <c r="L45" s="5">
        <f>IF($K$41&gt;=4,1,0)</f>
        <v>0</v>
      </c>
      <c r="M45" s="1"/>
      <c r="N45" s="1"/>
      <c r="O45" s="1"/>
      <c r="P45" s="1"/>
      <c r="Q45" s="1"/>
    </row>
    <row r="46" spans="1:17" ht="35.1" customHeight="1" x14ac:dyDescent="0.25">
      <c r="A46" s="23"/>
      <c r="B46" s="9"/>
      <c r="C46" s="51">
        <v>5</v>
      </c>
      <c r="D46" s="58" t="s">
        <v>84</v>
      </c>
      <c r="E46" s="59"/>
      <c r="F46" s="59"/>
      <c r="G46" s="59"/>
      <c r="H46" s="59"/>
      <c r="I46" s="60"/>
      <c r="J46" s="28"/>
      <c r="K46" s="6" t="s">
        <v>85</v>
      </c>
      <c r="L46" s="5">
        <f>IF($K$41&gt;=5,1,0)</f>
        <v>0</v>
      </c>
      <c r="M46" s="1"/>
      <c r="N46" s="1"/>
      <c r="O46" s="1"/>
      <c r="P46" s="1"/>
      <c r="Q46" s="1"/>
    </row>
    <row r="47" spans="1:17" x14ac:dyDescent="0.25">
      <c r="A47" s="23"/>
      <c r="B47" s="23"/>
      <c r="C47" s="23"/>
      <c r="D47" s="23"/>
      <c r="E47" s="23"/>
      <c r="F47" s="23"/>
      <c r="G47" s="23"/>
      <c r="H47" s="24"/>
      <c r="I47" s="24"/>
      <c r="J47" s="28"/>
      <c r="K47" s="6"/>
      <c r="L47" s="5"/>
      <c r="M47" s="1"/>
      <c r="N47" s="1"/>
      <c r="O47" s="1"/>
      <c r="P47" s="1"/>
      <c r="Q47" s="1"/>
    </row>
    <row r="48" spans="1:17" ht="35.1" customHeight="1" x14ac:dyDescent="0.25">
      <c r="A48" s="23"/>
      <c r="B48" s="52" t="s">
        <v>64</v>
      </c>
      <c r="C48" s="52"/>
      <c r="D48" s="63" t="str">
        <f>VLOOKUP(K41,C42:H46,2)</f>
        <v>Uma ou mais ideias iniciais da tecnologia foram definidas</v>
      </c>
      <c r="E48" s="64"/>
      <c r="F48" s="64"/>
      <c r="G48" s="64"/>
      <c r="H48" s="64"/>
      <c r="I48" s="64"/>
      <c r="J48" s="28"/>
      <c r="K48" s="6"/>
      <c r="L48" s="5"/>
      <c r="M48" s="1"/>
      <c r="N48" s="1"/>
      <c r="O48" s="1"/>
      <c r="P48" s="1"/>
      <c r="Q48" s="1"/>
    </row>
    <row r="49" spans="1:17" x14ac:dyDescent="0.25">
      <c r="A49" s="23"/>
      <c r="B49" s="23"/>
      <c r="C49" s="23"/>
      <c r="D49" s="23"/>
      <c r="E49" s="23"/>
      <c r="F49" s="23"/>
      <c r="G49" s="23"/>
      <c r="H49" s="24"/>
      <c r="I49" s="24"/>
      <c r="J49" s="28"/>
      <c r="K49" s="6"/>
      <c r="L49" s="5"/>
      <c r="M49" s="1"/>
      <c r="N49" s="1"/>
      <c r="O49" s="1"/>
      <c r="P49" s="1"/>
      <c r="Q49" s="1"/>
    </row>
    <row r="50" spans="1:17" s="37" customFormat="1" ht="23.25" customHeight="1" x14ac:dyDescent="0.25">
      <c r="A50" s="33"/>
      <c r="B50" s="56" t="s">
        <v>86</v>
      </c>
      <c r="C50" s="56"/>
      <c r="D50" s="56"/>
      <c r="E50" s="56"/>
      <c r="F50" s="56"/>
      <c r="G50" s="56"/>
      <c r="H50" s="56"/>
      <c r="I50" s="57"/>
      <c r="J50" s="34"/>
      <c r="K50" s="35">
        <v>1</v>
      </c>
      <c r="L50" s="35"/>
      <c r="M50" s="36"/>
      <c r="N50" s="36"/>
      <c r="O50" s="36"/>
      <c r="P50" s="36"/>
      <c r="Q50" s="36"/>
    </row>
    <row r="51" spans="1:17" ht="35.1" customHeight="1" x14ac:dyDescent="0.25">
      <c r="A51" s="23"/>
      <c r="B51" s="9"/>
      <c r="C51" s="41">
        <v>1</v>
      </c>
      <c r="D51" s="58" t="s">
        <v>87</v>
      </c>
      <c r="E51" s="59"/>
      <c r="F51" s="59"/>
      <c r="G51" s="59"/>
      <c r="H51" s="59"/>
      <c r="I51" s="60"/>
      <c r="J51" s="28"/>
      <c r="K51" s="6" t="s">
        <v>88</v>
      </c>
      <c r="L51" s="5">
        <f>IF($K$50&gt;=1,1,0)</f>
        <v>1</v>
      </c>
      <c r="M51" s="1"/>
      <c r="N51" s="1"/>
      <c r="O51" s="1"/>
      <c r="P51" s="1"/>
      <c r="Q51" s="1"/>
    </row>
    <row r="52" spans="1:17" ht="35.1" customHeight="1" x14ac:dyDescent="0.25">
      <c r="A52" s="23"/>
      <c r="B52" s="9"/>
      <c r="C52" s="41">
        <v>2</v>
      </c>
      <c r="D52" s="58" t="s">
        <v>89</v>
      </c>
      <c r="E52" s="59"/>
      <c r="F52" s="59"/>
      <c r="G52" s="59"/>
      <c r="H52" s="59"/>
      <c r="I52" s="60"/>
      <c r="J52" s="28"/>
      <c r="K52" s="6" t="s">
        <v>90</v>
      </c>
      <c r="L52" s="5">
        <f>IF($K$50&gt;=2,1,0)</f>
        <v>0</v>
      </c>
      <c r="M52" s="1"/>
      <c r="N52" s="1"/>
      <c r="O52" s="1"/>
      <c r="P52" s="1"/>
      <c r="Q52" s="1"/>
    </row>
    <row r="53" spans="1:17" ht="35.1" customHeight="1" x14ac:dyDescent="0.25">
      <c r="A53" s="23"/>
      <c r="B53" s="9"/>
      <c r="C53" s="41">
        <v>3</v>
      </c>
      <c r="D53" s="58" t="s">
        <v>91</v>
      </c>
      <c r="E53" s="59"/>
      <c r="F53" s="59"/>
      <c r="G53" s="59"/>
      <c r="H53" s="59"/>
      <c r="I53" s="60"/>
      <c r="J53" s="28"/>
      <c r="K53" s="6" t="s">
        <v>67</v>
      </c>
      <c r="L53" s="5">
        <f>IF($K$50&gt;=3,1,0)</f>
        <v>0</v>
      </c>
      <c r="M53" s="1"/>
      <c r="N53" s="1"/>
      <c r="O53" s="1"/>
      <c r="P53" s="1"/>
      <c r="Q53" s="1"/>
    </row>
    <row r="54" spans="1:17" ht="35.1" customHeight="1" x14ac:dyDescent="0.25">
      <c r="A54" s="23"/>
      <c r="B54" s="9"/>
      <c r="C54" s="41">
        <v>4</v>
      </c>
      <c r="D54" s="58" t="s">
        <v>92</v>
      </c>
      <c r="E54" s="59"/>
      <c r="F54" s="59"/>
      <c r="G54" s="59"/>
      <c r="H54" s="59"/>
      <c r="I54" s="60"/>
      <c r="J54" s="28"/>
      <c r="K54" s="6" t="s">
        <v>80</v>
      </c>
      <c r="L54" s="5">
        <f>IF($K$50&gt;=4,1,0)</f>
        <v>0</v>
      </c>
      <c r="M54" s="1"/>
      <c r="N54" s="1"/>
      <c r="O54" s="1"/>
      <c r="P54" s="1"/>
      <c r="Q54" s="1"/>
    </row>
    <row r="55" spans="1:17" ht="35.1" customHeight="1" x14ac:dyDescent="0.25">
      <c r="A55" s="23"/>
      <c r="B55" s="9"/>
      <c r="C55" s="41">
        <v>5</v>
      </c>
      <c r="D55" s="58" t="s">
        <v>93</v>
      </c>
      <c r="E55" s="59"/>
      <c r="F55" s="59"/>
      <c r="G55" s="59"/>
      <c r="H55" s="59"/>
      <c r="I55" s="60"/>
      <c r="J55" s="28"/>
      <c r="K55" s="6" t="s">
        <v>83</v>
      </c>
      <c r="L55" s="5">
        <f>IF($K$50&gt;=5,1,0)</f>
        <v>0</v>
      </c>
      <c r="M55" s="1"/>
      <c r="N55" s="1"/>
      <c r="O55" s="1"/>
      <c r="P55" s="1"/>
      <c r="Q55" s="1"/>
    </row>
    <row r="56" spans="1:17" x14ac:dyDescent="0.25">
      <c r="A56" s="23"/>
      <c r="B56" s="23"/>
      <c r="C56" s="23"/>
      <c r="D56" s="23"/>
      <c r="E56" s="23"/>
      <c r="F56" s="23"/>
      <c r="G56" s="23"/>
      <c r="H56" s="24"/>
      <c r="I56" s="24"/>
      <c r="J56" s="28"/>
      <c r="K56" s="6"/>
      <c r="L56" s="5"/>
      <c r="M56" s="1"/>
      <c r="N56" s="1"/>
      <c r="O56" s="1"/>
      <c r="P56" s="1"/>
      <c r="Q56" s="1"/>
    </row>
    <row r="57" spans="1:17" ht="35.1" customHeight="1" x14ac:dyDescent="0.25">
      <c r="A57" s="23"/>
      <c r="B57" s="52" t="s">
        <v>64</v>
      </c>
      <c r="C57" s="52"/>
      <c r="D57" s="63" t="str">
        <f>VLOOKUP(K50,C51:H55,2)</f>
        <v>Foi realizada pesquisa de mercado secundário, ou seja, foi realizada uma busca por investidores para a tecnologia</v>
      </c>
      <c r="E57" s="64"/>
      <c r="F57" s="64"/>
      <c r="G57" s="64"/>
      <c r="H57" s="64"/>
      <c r="I57" s="65"/>
      <c r="J57" s="28"/>
      <c r="K57" s="6"/>
      <c r="L57" s="5"/>
      <c r="M57" s="1"/>
      <c r="N57" s="1"/>
      <c r="O57" s="1"/>
      <c r="P57" s="1"/>
      <c r="Q57" s="1"/>
    </row>
    <row r="58" spans="1:17" x14ac:dyDescent="0.25">
      <c r="A58" s="23"/>
      <c r="B58" s="23"/>
      <c r="C58" s="23"/>
      <c r="D58" s="23"/>
      <c r="E58" s="23"/>
      <c r="F58" s="23"/>
      <c r="G58" s="23"/>
      <c r="H58" s="24"/>
      <c r="I58" s="24"/>
      <c r="J58" s="28"/>
      <c r="K58" s="6"/>
      <c r="L58" s="5"/>
      <c r="M58" s="1"/>
      <c r="N58" s="1"/>
      <c r="O58" s="1"/>
      <c r="P58" s="1"/>
      <c r="Q58" s="1"/>
    </row>
    <row r="59" spans="1:17" s="37" customFormat="1" ht="23.25" customHeight="1" x14ac:dyDescent="0.25">
      <c r="A59" s="33"/>
      <c r="B59" s="56" t="s">
        <v>94</v>
      </c>
      <c r="C59" s="56"/>
      <c r="D59" s="56"/>
      <c r="E59" s="56"/>
      <c r="F59" s="56"/>
      <c r="G59" s="56"/>
      <c r="H59" s="56"/>
      <c r="I59" s="57"/>
      <c r="J59" s="34"/>
      <c r="K59" s="35">
        <v>1</v>
      </c>
      <c r="L59" s="35"/>
      <c r="M59" s="36"/>
      <c r="N59" s="36"/>
      <c r="O59" s="36"/>
      <c r="P59" s="36"/>
      <c r="Q59" s="36"/>
    </row>
    <row r="60" spans="1:17" ht="35.1" customHeight="1" x14ac:dyDescent="0.25">
      <c r="A60" s="23"/>
      <c r="B60" s="9"/>
      <c r="C60" s="41">
        <v>1</v>
      </c>
      <c r="D60" s="58" t="s">
        <v>95</v>
      </c>
      <c r="E60" s="59"/>
      <c r="F60" s="59"/>
      <c r="G60" s="59"/>
      <c r="H60" s="59"/>
      <c r="I60" s="60"/>
      <c r="J60" s="28"/>
      <c r="K60" s="7" t="s">
        <v>88</v>
      </c>
      <c r="L60" s="5">
        <f>IF($K$59&gt;=1,1,0)</f>
        <v>1</v>
      </c>
      <c r="M60" s="1"/>
      <c r="N60" s="1"/>
      <c r="O60" s="1"/>
      <c r="P60" s="1"/>
      <c r="Q60" s="1"/>
    </row>
    <row r="61" spans="1:17" ht="35.1" customHeight="1" x14ac:dyDescent="0.25">
      <c r="A61" s="23"/>
      <c r="B61" s="9"/>
      <c r="C61" s="41">
        <v>2</v>
      </c>
      <c r="D61" s="58" t="s">
        <v>96</v>
      </c>
      <c r="E61" s="59"/>
      <c r="F61" s="59"/>
      <c r="G61" s="59"/>
      <c r="H61" s="59"/>
      <c r="I61" s="60"/>
      <c r="J61" s="28"/>
      <c r="K61" s="7" t="s">
        <v>97</v>
      </c>
      <c r="L61" s="5">
        <f>IF($K$59&gt;=2,1,0)</f>
        <v>0</v>
      </c>
      <c r="M61" s="1"/>
      <c r="N61" s="1"/>
      <c r="O61" s="1"/>
      <c r="P61" s="1"/>
      <c r="Q61" s="1"/>
    </row>
    <row r="62" spans="1:17" ht="35.1" customHeight="1" x14ac:dyDescent="0.25">
      <c r="A62" s="23"/>
      <c r="B62" s="9"/>
      <c r="C62" s="41">
        <v>3</v>
      </c>
      <c r="D62" s="58" t="s">
        <v>98</v>
      </c>
      <c r="E62" s="59"/>
      <c r="F62" s="59"/>
      <c r="G62" s="59"/>
      <c r="H62" s="59"/>
      <c r="I62" s="60"/>
      <c r="J62" s="28"/>
      <c r="K62" s="7" t="s">
        <v>99</v>
      </c>
      <c r="L62" s="5">
        <f>IF($K$59&gt;=3,1,0)</f>
        <v>0</v>
      </c>
      <c r="M62" s="1"/>
      <c r="N62" s="1"/>
      <c r="O62" s="1"/>
      <c r="P62" s="1"/>
      <c r="Q62" s="1"/>
    </row>
    <row r="63" spans="1:17" ht="35.1" customHeight="1" x14ac:dyDescent="0.25">
      <c r="A63" s="23"/>
      <c r="B63" s="9"/>
      <c r="C63" s="41">
        <v>4</v>
      </c>
      <c r="D63" s="58" t="s">
        <v>100</v>
      </c>
      <c r="E63" s="59"/>
      <c r="F63" s="59"/>
      <c r="G63" s="59"/>
      <c r="H63" s="59"/>
      <c r="I63" s="60"/>
      <c r="J63" s="28"/>
      <c r="K63" s="7" t="s">
        <v>101</v>
      </c>
      <c r="L63" s="5">
        <f>IF($K$59&gt;=4,1,0)</f>
        <v>0</v>
      </c>
      <c r="M63" s="1"/>
      <c r="N63" s="1"/>
      <c r="O63" s="1"/>
      <c r="P63" s="1"/>
      <c r="Q63" s="1"/>
    </row>
    <row r="64" spans="1:17" ht="35.1" customHeight="1" x14ac:dyDescent="0.25">
      <c r="A64" s="23"/>
      <c r="B64" s="9"/>
      <c r="C64" s="41">
        <v>5</v>
      </c>
      <c r="D64" s="58" t="s">
        <v>102</v>
      </c>
      <c r="E64" s="59"/>
      <c r="F64" s="59"/>
      <c r="G64" s="59"/>
      <c r="H64" s="59"/>
      <c r="I64" s="60"/>
      <c r="J64" s="28"/>
      <c r="K64" s="7" t="s">
        <v>103</v>
      </c>
      <c r="L64" s="5">
        <f>IF($K$59&gt;=5,1,0)</f>
        <v>0</v>
      </c>
      <c r="M64" s="1"/>
      <c r="N64" s="1"/>
      <c r="O64" s="1"/>
      <c r="P64" s="1"/>
      <c r="Q64" s="1"/>
    </row>
    <row r="65" spans="1:20" x14ac:dyDescent="0.25">
      <c r="A65" s="23"/>
      <c r="B65" s="23"/>
      <c r="C65" s="23"/>
      <c r="D65" s="23"/>
      <c r="E65" s="23"/>
      <c r="F65" s="23"/>
      <c r="G65" s="23"/>
      <c r="H65" s="24"/>
      <c r="I65" s="24"/>
      <c r="J65" s="28"/>
      <c r="K65" s="6"/>
      <c r="L65" s="5"/>
      <c r="M65" s="1"/>
      <c r="N65" s="1"/>
      <c r="O65" s="1"/>
      <c r="P65" s="1"/>
      <c r="Q65" s="1"/>
    </row>
    <row r="66" spans="1:20" ht="35.1" customHeight="1" x14ac:dyDescent="0.25">
      <c r="A66" s="23"/>
      <c r="B66" s="52" t="s">
        <v>64</v>
      </c>
      <c r="C66" s="52"/>
      <c r="D66" s="63" t="str">
        <f>VLOOKUP(K59,C60:H64,2)</f>
        <v>Não há empresa constituída, existem apenas um pesquisador(a) ou grupo de pesquisadores(as)</v>
      </c>
      <c r="E66" s="64"/>
      <c r="F66" s="64"/>
      <c r="G66" s="64"/>
      <c r="H66" s="64"/>
      <c r="I66" s="64"/>
      <c r="J66" s="28"/>
      <c r="K66" s="6"/>
      <c r="L66" s="5"/>
      <c r="M66" s="1"/>
      <c r="N66" s="1"/>
      <c r="O66" s="1"/>
      <c r="P66" s="1"/>
      <c r="Q66" s="1"/>
    </row>
    <row r="67" spans="1:20" x14ac:dyDescent="0.25">
      <c r="A67" s="23"/>
      <c r="B67" s="23"/>
      <c r="C67" s="23"/>
      <c r="D67" s="23"/>
      <c r="E67" s="23"/>
      <c r="F67" s="23"/>
      <c r="G67" s="23"/>
      <c r="H67" s="24"/>
      <c r="I67" s="24"/>
      <c r="J67" s="28"/>
      <c r="K67" s="6"/>
      <c r="L67" s="5"/>
      <c r="M67" s="1"/>
      <c r="N67" s="1"/>
      <c r="O67" s="1"/>
      <c r="P67" s="1"/>
      <c r="Q67" s="1"/>
    </row>
    <row r="68" spans="1:20" s="37" customFormat="1" ht="23.25" customHeight="1" x14ac:dyDescent="0.25">
      <c r="A68" s="33"/>
      <c r="B68" s="56" t="s">
        <v>104</v>
      </c>
      <c r="C68" s="56"/>
      <c r="D68" s="56"/>
      <c r="E68" s="56"/>
      <c r="F68" s="56"/>
      <c r="G68" s="56"/>
      <c r="H68" s="56"/>
      <c r="I68" s="57"/>
      <c r="J68" s="34"/>
      <c r="K68" s="35">
        <v>1</v>
      </c>
      <c r="L68" s="35"/>
      <c r="M68" s="36"/>
      <c r="N68" s="36"/>
      <c r="O68" s="36"/>
      <c r="P68" s="36"/>
      <c r="Q68" s="36"/>
    </row>
    <row r="69" spans="1:20" ht="35.1" customHeight="1" x14ac:dyDescent="0.25">
      <c r="A69" s="23"/>
      <c r="B69" s="9"/>
      <c r="C69" s="41">
        <v>1</v>
      </c>
      <c r="D69" s="58" t="s">
        <v>105</v>
      </c>
      <c r="E69" s="58"/>
      <c r="F69" s="58"/>
      <c r="G69" s="58"/>
      <c r="H69" s="58"/>
      <c r="I69" s="58"/>
      <c r="J69" s="28"/>
      <c r="K69" s="6" t="s">
        <v>67</v>
      </c>
      <c r="L69" s="5">
        <f>IF($K$68&gt;=1,1,0)</f>
        <v>1</v>
      </c>
      <c r="M69" s="1"/>
      <c r="N69" s="1"/>
      <c r="O69" s="1"/>
      <c r="P69" s="1"/>
      <c r="Q69" s="1"/>
    </row>
    <row r="70" spans="1:20" ht="35.1" customHeight="1" x14ac:dyDescent="0.25">
      <c r="A70" s="23"/>
      <c r="B70" s="9"/>
      <c r="C70" s="41">
        <v>2</v>
      </c>
      <c r="D70" s="58" t="s">
        <v>106</v>
      </c>
      <c r="E70" s="58"/>
      <c r="F70" s="58"/>
      <c r="G70" s="58"/>
      <c r="H70" s="58"/>
      <c r="I70" s="58"/>
      <c r="J70" s="28"/>
      <c r="K70" s="6" t="s">
        <v>80</v>
      </c>
      <c r="L70" s="5">
        <f>IF($K$68&gt;=2,1,0)</f>
        <v>0</v>
      </c>
      <c r="M70" s="1"/>
      <c r="N70" s="1"/>
      <c r="O70" s="1"/>
      <c r="P70" s="1"/>
      <c r="Q70" s="1"/>
      <c r="T70" s="2"/>
    </row>
    <row r="71" spans="1:20" ht="35.1" customHeight="1" x14ac:dyDescent="0.25">
      <c r="A71" s="23"/>
      <c r="B71" s="9"/>
      <c r="C71" s="41">
        <v>3</v>
      </c>
      <c r="D71" s="58" t="s">
        <v>107</v>
      </c>
      <c r="E71" s="58"/>
      <c r="F71" s="58"/>
      <c r="G71" s="58"/>
      <c r="H71" s="58"/>
      <c r="I71" s="58"/>
      <c r="J71" s="28"/>
      <c r="K71" s="6" t="s">
        <v>83</v>
      </c>
      <c r="L71" s="5">
        <f>IF($K$68&gt;=3,1,0)</f>
        <v>0</v>
      </c>
      <c r="M71" s="1"/>
      <c r="N71" s="1"/>
      <c r="O71" s="1"/>
      <c r="P71" s="1"/>
      <c r="Q71" s="1"/>
    </row>
    <row r="72" spans="1:20" ht="35.1" customHeight="1" x14ac:dyDescent="0.25">
      <c r="A72" s="23"/>
      <c r="B72" s="9"/>
      <c r="C72" s="41">
        <v>4</v>
      </c>
      <c r="D72" s="58" t="s">
        <v>108</v>
      </c>
      <c r="E72" s="58"/>
      <c r="F72" s="58"/>
      <c r="G72" s="58"/>
      <c r="H72" s="58"/>
      <c r="I72" s="58"/>
      <c r="J72" s="28"/>
      <c r="K72" s="6" t="s">
        <v>85</v>
      </c>
      <c r="L72" s="5">
        <f>IF($K$68&gt;=4,1,0)</f>
        <v>0</v>
      </c>
      <c r="M72" s="1"/>
      <c r="N72" s="1"/>
      <c r="O72" s="1"/>
      <c r="P72" s="1"/>
      <c r="Q72" s="1"/>
    </row>
    <row r="73" spans="1:20" ht="35.1" customHeight="1" x14ac:dyDescent="0.25">
      <c r="A73" s="23"/>
      <c r="B73" s="9"/>
      <c r="C73" s="41">
        <v>5</v>
      </c>
      <c r="D73" s="58" t="s">
        <v>109</v>
      </c>
      <c r="E73" s="58"/>
      <c r="F73" s="58"/>
      <c r="G73" s="58"/>
      <c r="H73" s="58"/>
      <c r="I73" s="58"/>
      <c r="J73" s="28"/>
      <c r="K73" s="6" t="s">
        <v>110</v>
      </c>
      <c r="L73" s="5">
        <f>IF($K$68&gt;=5,1,0)</f>
        <v>0</v>
      </c>
      <c r="M73" s="1"/>
      <c r="N73" s="1"/>
      <c r="O73" s="1"/>
      <c r="P73" s="1"/>
      <c r="Q73" s="1"/>
    </row>
    <row r="74" spans="1:20" x14ac:dyDescent="0.25">
      <c r="A74" s="23"/>
      <c r="B74" s="23"/>
      <c r="C74" s="23"/>
      <c r="D74" s="23"/>
      <c r="E74" s="23"/>
      <c r="F74" s="23"/>
      <c r="G74" s="23"/>
      <c r="H74" s="24"/>
      <c r="I74" s="24"/>
      <c r="J74" s="28"/>
      <c r="K74" s="6"/>
      <c r="L74" s="5"/>
      <c r="M74" s="1"/>
      <c r="N74" s="1"/>
      <c r="O74" s="1"/>
      <c r="P74" s="1"/>
      <c r="Q74" s="1"/>
    </row>
    <row r="75" spans="1:20" ht="35.1" customHeight="1" x14ac:dyDescent="0.25">
      <c r="A75" s="23"/>
      <c r="B75" s="52" t="s">
        <v>64</v>
      </c>
      <c r="C75" s="52"/>
      <c r="D75" s="61" t="str">
        <f>VLOOKUP(K68,C69:H73,2)</f>
        <v>O modelo de negócios inicial e a proposição de valor foram estabelecidos</v>
      </c>
      <c r="E75" s="62"/>
      <c r="F75" s="62"/>
      <c r="G75" s="62"/>
      <c r="H75" s="62"/>
      <c r="I75" s="62"/>
      <c r="J75" s="28"/>
      <c r="K75" s="6"/>
      <c r="L75" s="5"/>
      <c r="M75" s="1"/>
      <c r="N75" s="1"/>
      <c r="O75" s="1"/>
      <c r="P75" s="1"/>
      <c r="Q75" s="1"/>
    </row>
    <row r="76" spans="1:20" x14ac:dyDescent="0.25">
      <c r="A76" s="23"/>
      <c r="B76" s="23"/>
      <c r="C76" s="23"/>
      <c r="D76" s="23"/>
      <c r="E76" s="23"/>
      <c r="F76" s="23"/>
      <c r="G76" s="23"/>
      <c r="H76" s="24"/>
      <c r="I76" s="24"/>
      <c r="J76" s="28"/>
      <c r="K76" s="6"/>
      <c r="L76" s="5"/>
      <c r="M76" s="1"/>
      <c r="N76" s="1"/>
      <c r="O76" s="1"/>
      <c r="P76" s="1"/>
      <c r="Q76" s="1"/>
    </row>
    <row r="77" spans="1:20" s="37" customFormat="1" ht="23.25" customHeight="1" x14ac:dyDescent="0.25">
      <c r="A77" s="33"/>
      <c r="B77" s="56" t="s">
        <v>111</v>
      </c>
      <c r="C77" s="56"/>
      <c r="D77" s="56"/>
      <c r="E77" s="56"/>
      <c r="F77" s="56"/>
      <c r="G77" s="56"/>
      <c r="H77" s="56"/>
      <c r="I77" s="57"/>
      <c r="J77" s="34"/>
      <c r="K77" s="35">
        <v>1</v>
      </c>
      <c r="L77" s="35"/>
      <c r="M77" s="36"/>
      <c r="N77" s="36"/>
      <c r="O77" s="36"/>
      <c r="P77" s="36"/>
      <c r="Q77" s="36"/>
    </row>
    <row r="78" spans="1:20" ht="35.1" customHeight="1" x14ac:dyDescent="0.25">
      <c r="A78" s="23"/>
      <c r="B78" s="9"/>
      <c r="C78" s="41">
        <v>1</v>
      </c>
      <c r="D78" s="58" t="s">
        <v>112</v>
      </c>
      <c r="E78" s="59"/>
      <c r="F78" s="59"/>
      <c r="G78" s="59"/>
      <c r="H78" s="59"/>
      <c r="I78" s="60"/>
      <c r="J78" s="28"/>
      <c r="K78" s="6" t="s">
        <v>80</v>
      </c>
      <c r="L78" s="5">
        <f>IF($K$77&gt;=1,1,0)</f>
        <v>1</v>
      </c>
      <c r="M78" s="1"/>
      <c r="N78" s="1"/>
      <c r="O78" s="1"/>
      <c r="P78" s="1"/>
      <c r="Q78" s="1"/>
    </row>
    <row r="79" spans="1:20" ht="35.1" customHeight="1" x14ac:dyDescent="0.25">
      <c r="A79" s="23"/>
      <c r="B79" s="9"/>
      <c r="C79" s="41">
        <v>2</v>
      </c>
      <c r="D79" s="58" t="s">
        <v>113</v>
      </c>
      <c r="E79" s="59"/>
      <c r="F79" s="59"/>
      <c r="G79" s="59"/>
      <c r="H79" s="59"/>
      <c r="I79" s="60"/>
      <c r="J79" s="28"/>
      <c r="K79" s="6" t="s">
        <v>83</v>
      </c>
      <c r="L79" s="5">
        <f>IF($K$77&gt;=2,1,0)</f>
        <v>0</v>
      </c>
      <c r="M79" s="1"/>
      <c r="N79" s="1"/>
      <c r="O79" s="1"/>
      <c r="P79" s="1"/>
      <c r="Q79" s="1"/>
    </row>
    <row r="80" spans="1:20" ht="35.1" customHeight="1" x14ac:dyDescent="0.25">
      <c r="A80" s="23"/>
      <c r="B80" s="9"/>
      <c r="C80" s="41">
        <v>3</v>
      </c>
      <c r="D80" s="58" t="s">
        <v>114</v>
      </c>
      <c r="E80" s="59"/>
      <c r="F80" s="59"/>
      <c r="G80" s="59"/>
      <c r="H80" s="59"/>
      <c r="I80" s="60"/>
      <c r="J80" s="28"/>
      <c r="K80" s="6" t="s">
        <v>110</v>
      </c>
      <c r="L80" s="5">
        <f>IF($K$77&gt;=3,1,0)</f>
        <v>0</v>
      </c>
      <c r="M80" s="1"/>
      <c r="N80" s="1"/>
      <c r="O80" s="1"/>
      <c r="P80" s="1"/>
      <c r="Q80" s="1"/>
    </row>
    <row r="81" spans="1:17" ht="35.1" customHeight="1" x14ac:dyDescent="0.25">
      <c r="A81" s="23"/>
      <c r="B81" s="9"/>
      <c r="C81" s="41">
        <v>4</v>
      </c>
      <c r="D81" s="58" t="s">
        <v>115</v>
      </c>
      <c r="E81" s="59"/>
      <c r="F81" s="59"/>
      <c r="G81" s="59"/>
      <c r="H81" s="59"/>
      <c r="I81" s="60"/>
      <c r="J81" s="28"/>
      <c r="K81" s="6" t="s">
        <v>116</v>
      </c>
      <c r="L81" s="5">
        <f>IF($K$77&gt;=4,1,0)</f>
        <v>0</v>
      </c>
      <c r="M81" s="1"/>
      <c r="N81" s="1"/>
      <c r="O81" s="1"/>
      <c r="P81" s="1"/>
      <c r="Q81" s="1"/>
    </row>
    <row r="82" spans="1:17" ht="35.1" customHeight="1" x14ac:dyDescent="0.25">
      <c r="A82" s="23"/>
      <c r="B82" s="9"/>
      <c r="C82" s="41">
        <v>5</v>
      </c>
      <c r="D82" s="58" t="s">
        <v>117</v>
      </c>
      <c r="E82" s="59"/>
      <c r="F82" s="59"/>
      <c r="G82" s="59"/>
      <c r="H82" s="59"/>
      <c r="I82" s="60"/>
      <c r="J82" s="28"/>
      <c r="K82" s="6" t="s">
        <v>118</v>
      </c>
      <c r="L82" s="5">
        <f>IF($K$77&gt;=5,1,0)</f>
        <v>0</v>
      </c>
      <c r="M82" s="1"/>
      <c r="N82" s="1"/>
      <c r="O82" s="1"/>
      <c r="P82" s="1"/>
      <c r="Q82" s="1"/>
    </row>
    <row r="83" spans="1:17" x14ac:dyDescent="0.25">
      <c r="A83" s="23"/>
      <c r="B83" s="23"/>
      <c r="C83" s="23"/>
      <c r="D83" s="23"/>
      <c r="E83" s="23"/>
      <c r="F83" s="23"/>
      <c r="G83" s="23"/>
      <c r="H83" s="24"/>
      <c r="I83" s="24"/>
      <c r="J83" s="28"/>
      <c r="K83" s="6"/>
      <c r="L83" s="5"/>
      <c r="M83" s="1"/>
      <c r="N83" s="1"/>
      <c r="O83" s="1"/>
      <c r="P83" s="1"/>
      <c r="Q83" s="1"/>
    </row>
    <row r="84" spans="1:17" ht="35.1" customHeight="1" x14ac:dyDescent="0.25">
      <c r="A84" s="23"/>
      <c r="B84" s="52" t="s">
        <v>64</v>
      </c>
      <c r="C84" s="52"/>
      <c r="D84" s="53" t="str">
        <f>VLOOKUP(K77,C78:H82,2)</f>
        <v>Potenciais fornecedores, parceiros e clientes foram identificados e mapeados em uma análise inicial da cadeia de valor</v>
      </c>
      <c r="E84" s="54"/>
      <c r="F84" s="54"/>
      <c r="G84" s="54"/>
      <c r="H84" s="54"/>
      <c r="I84" s="55"/>
      <c r="J84" s="28"/>
      <c r="K84" s="6"/>
      <c r="L84" s="5"/>
      <c r="M84" s="1"/>
      <c r="N84" s="1"/>
      <c r="O84" s="1"/>
      <c r="P84" s="1"/>
      <c r="Q84" s="1"/>
    </row>
    <row r="85" spans="1:17" x14ac:dyDescent="0.25">
      <c r="A85" s="23"/>
      <c r="B85" s="23"/>
      <c r="C85" s="23"/>
      <c r="D85" s="23"/>
      <c r="E85" s="23"/>
      <c r="F85" s="23"/>
      <c r="G85" s="23"/>
      <c r="H85" s="24"/>
      <c r="I85" s="24"/>
      <c r="J85" s="23"/>
      <c r="K85" s="4"/>
      <c r="L85" s="3"/>
      <c r="M85" s="2"/>
      <c r="N85" s="2"/>
      <c r="O85" s="2"/>
      <c r="P85" s="2"/>
      <c r="Q85" s="2"/>
    </row>
    <row r="86" spans="1:17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8"/>
      <c r="L86" s="8"/>
    </row>
    <row r="87" spans="1:17" ht="21" customHeight="1" x14ac:dyDescent="0.25">
      <c r="A87" s="27"/>
      <c r="B87" s="27"/>
      <c r="C87" s="29"/>
      <c r="D87" s="30"/>
      <c r="E87" s="27"/>
      <c r="F87" s="27"/>
      <c r="G87" s="29"/>
      <c r="H87" s="40" t="s">
        <v>119</v>
      </c>
      <c r="I87" s="39">
        <f>O36</f>
        <v>1</v>
      </c>
      <c r="J87" s="27"/>
      <c r="K87" s="8"/>
      <c r="L87" s="8"/>
    </row>
    <row r="88" spans="1:17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8"/>
      <c r="L88" s="8"/>
    </row>
    <row r="89" spans="1:17" ht="21" customHeight="1" x14ac:dyDescent="0.25">
      <c r="A89" s="27"/>
      <c r="B89" s="27"/>
      <c r="C89" s="29"/>
      <c r="D89" s="27"/>
      <c r="E89" s="27"/>
      <c r="F89" s="27"/>
      <c r="G89" s="29"/>
      <c r="H89" s="40" t="s">
        <v>120</v>
      </c>
      <c r="I89" s="39">
        <f>O37</f>
        <v>1</v>
      </c>
      <c r="J89" s="27"/>
      <c r="K89" s="8"/>
      <c r="L89" s="8"/>
    </row>
    <row r="90" spans="1:17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8"/>
      <c r="L90" s="8"/>
    </row>
    <row r="91" spans="1:17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8"/>
      <c r="L91" s="8"/>
    </row>
  </sheetData>
  <sheetProtection algorithmName="SHA-512" hashValue="CAT8RcZaStbM1+26xNAK+mL4rgwk/wYGYe7BoPm+CUlKdr5qLXv4hiUn8poEwNjjcoDRTu2/ipSQ4S/XwKKWqQ==" saltValue="9q+m8QKAKdrXshsq1NXx0w==" spinCount="100000" sheet="1" objects="1" scenarios="1"/>
  <mergeCells count="63">
    <mergeCell ref="D28:I28"/>
    <mergeCell ref="D24:I24"/>
    <mergeCell ref="B9:L9"/>
    <mergeCell ref="B15:I15"/>
    <mergeCell ref="B23:I23"/>
    <mergeCell ref="B12:I12"/>
    <mergeCell ref="D17:H17"/>
    <mergeCell ref="D19:H19"/>
    <mergeCell ref="N24:O24"/>
    <mergeCell ref="P24:Q24"/>
    <mergeCell ref="D25:I25"/>
    <mergeCell ref="D26:I26"/>
    <mergeCell ref="D27:I27"/>
    <mergeCell ref="D42:I42"/>
    <mergeCell ref="B30:C30"/>
    <mergeCell ref="D30:I30"/>
    <mergeCell ref="B32:I32"/>
    <mergeCell ref="D33:I33"/>
    <mergeCell ref="D34:I34"/>
    <mergeCell ref="D35:I35"/>
    <mergeCell ref="D36:I36"/>
    <mergeCell ref="D37:I37"/>
    <mergeCell ref="B39:C39"/>
    <mergeCell ref="D39:I39"/>
    <mergeCell ref="B41:I41"/>
    <mergeCell ref="D55:I55"/>
    <mergeCell ref="D43:I43"/>
    <mergeCell ref="D44:I44"/>
    <mergeCell ref="D45:I45"/>
    <mergeCell ref="D46:I46"/>
    <mergeCell ref="B50:I50"/>
    <mergeCell ref="D51:I51"/>
    <mergeCell ref="D52:I52"/>
    <mergeCell ref="D53:I53"/>
    <mergeCell ref="D54:I54"/>
    <mergeCell ref="B48:C48"/>
    <mergeCell ref="D48:I48"/>
    <mergeCell ref="D69:I69"/>
    <mergeCell ref="B57:C57"/>
    <mergeCell ref="D57:I57"/>
    <mergeCell ref="B59:I59"/>
    <mergeCell ref="D60:I60"/>
    <mergeCell ref="D61:I61"/>
    <mergeCell ref="D62:I62"/>
    <mergeCell ref="D63:I63"/>
    <mergeCell ref="D64:I64"/>
    <mergeCell ref="B66:C66"/>
    <mergeCell ref="D66:I66"/>
    <mergeCell ref="B68:I68"/>
    <mergeCell ref="D70:I70"/>
    <mergeCell ref="D71:I71"/>
    <mergeCell ref="D72:I72"/>
    <mergeCell ref="D73:I73"/>
    <mergeCell ref="B75:C75"/>
    <mergeCell ref="D75:I75"/>
    <mergeCell ref="B84:C84"/>
    <mergeCell ref="D84:I84"/>
    <mergeCell ref="B77:I77"/>
    <mergeCell ref="D78:I78"/>
    <mergeCell ref="D79:I79"/>
    <mergeCell ref="D80:I80"/>
    <mergeCell ref="D81:I81"/>
    <mergeCell ref="D82:I8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locked="0" defaultSize="0" autoFill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23</xdr:row>
                    <xdr:rowOff>85725</xdr:rowOff>
                  </from>
                  <to>
                    <xdr:col>1</xdr:col>
                    <xdr:colOff>447675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76200</xdr:rowOff>
                  </from>
                  <to>
                    <xdr:col>1</xdr:col>
                    <xdr:colOff>447675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</xdr:col>
                    <xdr:colOff>142875</xdr:colOff>
                    <xdr:row>25</xdr:row>
                    <xdr:rowOff>76200</xdr:rowOff>
                  </from>
                  <to>
                    <xdr:col>1</xdr:col>
                    <xdr:colOff>447675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66675</xdr:rowOff>
                  </from>
                  <to>
                    <xdr:col>1</xdr:col>
                    <xdr:colOff>447675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</xdr:col>
                    <xdr:colOff>142875</xdr:colOff>
                    <xdr:row>27</xdr:row>
                    <xdr:rowOff>66675</xdr:rowOff>
                  </from>
                  <to>
                    <xdr:col>1</xdr:col>
                    <xdr:colOff>447675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85725</xdr:rowOff>
                  </from>
                  <to>
                    <xdr:col>1</xdr:col>
                    <xdr:colOff>419100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</xdr:col>
                    <xdr:colOff>114300</xdr:colOff>
                    <xdr:row>33</xdr:row>
                    <xdr:rowOff>76200</xdr:rowOff>
                  </from>
                  <to>
                    <xdr:col>1</xdr:col>
                    <xdr:colOff>419100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1</xdr:col>
                    <xdr:colOff>114300</xdr:colOff>
                    <xdr:row>34</xdr:row>
                    <xdr:rowOff>76200</xdr:rowOff>
                  </from>
                  <to>
                    <xdr:col>1</xdr:col>
                    <xdr:colOff>419100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1</xdr:col>
                    <xdr:colOff>114300</xdr:colOff>
                    <xdr:row>35</xdr:row>
                    <xdr:rowOff>66675</xdr:rowOff>
                  </from>
                  <to>
                    <xdr:col>1</xdr:col>
                    <xdr:colOff>419100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Group Box 12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295275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85725</xdr:rowOff>
                  </from>
                  <to>
                    <xdr:col>1</xdr:col>
                    <xdr:colOff>419100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1</xdr:col>
                    <xdr:colOff>114300</xdr:colOff>
                    <xdr:row>42</xdr:row>
                    <xdr:rowOff>76200</xdr:rowOff>
                  </from>
                  <to>
                    <xdr:col>1</xdr:col>
                    <xdr:colOff>419100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Option Button 15">
              <controlPr defaultSize="0" autoFill="0" autoLine="0" autoPict="0">
                <anchor moveWithCells="1">
                  <from>
                    <xdr:col>1</xdr:col>
                    <xdr:colOff>114300</xdr:colOff>
                    <xdr:row>43</xdr:row>
                    <xdr:rowOff>76200</xdr:rowOff>
                  </from>
                  <to>
                    <xdr:col>1</xdr:col>
                    <xdr:colOff>419100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1</xdr:col>
                    <xdr:colOff>114300</xdr:colOff>
                    <xdr:row>44</xdr:row>
                    <xdr:rowOff>66675</xdr:rowOff>
                  </from>
                  <to>
                    <xdr:col>1</xdr:col>
                    <xdr:colOff>419100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1</xdr:col>
                    <xdr:colOff>123825</xdr:colOff>
                    <xdr:row>45</xdr:row>
                    <xdr:rowOff>66675</xdr:rowOff>
                  </from>
                  <to>
                    <xdr:col>1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0</xdr:col>
                    <xdr:colOff>523875</xdr:colOff>
                    <xdr:row>40</xdr:row>
                    <xdr:rowOff>295275</xdr:rowOff>
                  </from>
                  <to>
                    <xdr:col>2</xdr:col>
                    <xdr:colOff>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Option Button 19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85725</xdr:rowOff>
                  </from>
                  <to>
                    <xdr:col>1</xdr:col>
                    <xdr:colOff>419100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Option Button 20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76200</xdr:rowOff>
                  </from>
                  <to>
                    <xdr:col>1</xdr:col>
                    <xdr:colOff>419100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76200</xdr:rowOff>
                  </from>
                  <to>
                    <xdr:col>1</xdr:col>
                    <xdr:colOff>419100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Option Button 22">
              <controlPr defaultSize="0" autoFill="0" autoLine="0" autoPict="0">
                <anchor moveWithCells="1">
                  <from>
                    <xdr:col>1</xdr:col>
                    <xdr:colOff>114300</xdr:colOff>
                    <xdr:row>53</xdr:row>
                    <xdr:rowOff>66675</xdr:rowOff>
                  </from>
                  <to>
                    <xdr:col>1</xdr:col>
                    <xdr:colOff>419100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Option Button 23">
              <controlPr defaultSize="0" autoFill="0" autoLine="0" autoPict="0">
                <anchor moveWithCells="1">
                  <from>
                    <xdr:col>1</xdr:col>
                    <xdr:colOff>123825</xdr:colOff>
                    <xdr:row>54</xdr:row>
                    <xdr:rowOff>66675</xdr:rowOff>
                  </from>
                  <to>
                    <xdr:col>1</xdr:col>
                    <xdr:colOff>428625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Group Box 24">
              <controlPr defaultSize="0" autoFill="0" autoPict="0">
                <anchor moveWithCells="1">
                  <from>
                    <xdr:col>1</xdr:col>
                    <xdr:colOff>0</xdr:colOff>
                    <xdr:row>49</xdr:row>
                    <xdr:rowOff>295275</xdr:rowOff>
                  </from>
                  <to>
                    <xdr:col>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Group Box 25">
              <controlPr defaultSize="0" autoFill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63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Option Button 26">
              <controlPr defaultSize="0" autoFill="0" autoLine="0" autoPict="0">
                <anchor moveWithCells="1">
                  <from>
                    <xdr:col>1</xdr:col>
                    <xdr:colOff>142875</xdr:colOff>
                    <xdr:row>59</xdr:row>
                    <xdr:rowOff>85725</xdr:rowOff>
                  </from>
                  <to>
                    <xdr:col>1</xdr:col>
                    <xdr:colOff>447675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Option Button 27">
              <controlPr defaultSize="0" autoFill="0" autoLine="0" autoPict="0">
                <anchor moveWithCells="1">
                  <from>
                    <xdr:col>1</xdr:col>
                    <xdr:colOff>142875</xdr:colOff>
                    <xdr:row>60</xdr:row>
                    <xdr:rowOff>76200</xdr:rowOff>
                  </from>
                  <to>
                    <xdr:col>1</xdr:col>
                    <xdr:colOff>447675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Option Button 28">
              <controlPr defaultSize="0" autoFill="0" autoLine="0" autoPict="0">
                <anchor moveWithCells="1">
                  <from>
                    <xdr:col>1</xdr:col>
                    <xdr:colOff>142875</xdr:colOff>
                    <xdr:row>61</xdr:row>
                    <xdr:rowOff>76200</xdr:rowOff>
                  </from>
                  <to>
                    <xdr:col>1</xdr:col>
                    <xdr:colOff>447675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Option Button 29">
              <controlPr defaultSize="0" autoFill="0" autoLine="0" autoPict="0">
                <anchor moveWithCells="1">
                  <from>
                    <xdr:col>1</xdr:col>
                    <xdr:colOff>142875</xdr:colOff>
                    <xdr:row>62</xdr:row>
                    <xdr:rowOff>66675</xdr:rowOff>
                  </from>
                  <to>
                    <xdr:col>1</xdr:col>
                    <xdr:colOff>447675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Option Button 30">
              <controlPr defaultSize="0" autoFill="0" autoLine="0" autoPict="0">
                <anchor moveWithCells="1">
                  <from>
                    <xdr:col>1</xdr:col>
                    <xdr:colOff>142875</xdr:colOff>
                    <xdr:row>63</xdr:row>
                    <xdr:rowOff>66675</xdr:rowOff>
                  </from>
                  <to>
                    <xdr:col>1</xdr:col>
                    <xdr:colOff>447675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Option Button 31">
              <controlPr defaultSize="0" autoFill="0" autoLine="0" autoPict="0">
                <anchor moveWithCells="1">
                  <from>
                    <xdr:col>1</xdr:col>
                    <xdr:colOff>114300</xdr:colOff>
                    <xdr:row>68</xdr:row>
                    <xdr:rowOff>85725</xdr:rowOff>
                  </from>
                  <to>
                    <xdr:col>1</xdr:col>
                    <xdr:colOff>419100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Option Button 32">
              <controlPr defaultSize="0" autoFill="0" autoLine="0" autoPict="0">
                <anchor moveWithCells="1">
                  <from>
                    <xdr:col>1</xdr:col>
                    <xdr:colOff>114300</xdr:colOff>
                    <xdr:row>69</xdr:row>
                    <xdr:rowOff>76200</xdr:rowOff>
                  </from>
                  <to>
                    <xdr:col>1</xdr:col>
                    <xdr:colOff>419100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Option Button 33">
              <controlPr defaultSize="0" autoFill="0" autoLine="0" autoPict="0">
                <anchor moveWithCells="1">
                  <from>
                    <xdr:col>1</xdr:col>
                    <xdr:colOff>114300</xdr:colOff>
                    <xdr:row>70</xdr:row>
                    <xdr:rowOff>76200</xdr:rowOff>
                  </from>
                  <to>
                    <xdr:col>1</xdr:col>
                    <xdr:colOff>419100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Option Button 34">
              <controlPr defaultSize="0" autoFill="0" autoLine="0" autoPict="0">
                <anchor moveWithCells="1">
                  <from>
                    <xdr:col>1</xdr:col>
                    <xdr:colOff>114300</xdr:colOff>
                    <xdr:row>71</xdr:row>
                    <xdr:rowOff>66675</xdr:rowOff>
                  </from>
                  <to>
                    <xdr:col>1</xdr:col>
                    <xdr:colOff>419100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Option Button 35">
              <controlPr defaultSize="0" autoFill="0" autoLine="0" autoPict="0">
                <anchor moveWithCells="1">
                  <from>
                    <xdr:col>1</xdr:col>
                    <xdr:colOff>123825</xdr:colOff>
                    <xdr:row>72</xdr:row>
                    <xdr:rowOff>66675</xdr:rowOff>
                  </from>
                  <to>
                    <xdr:col>1</xdr:col>
                    <xdr:colOff>428625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Group Box 36">
              <controlPr defaultSize="0" autoFill="0" autoPict="0">
                <anchor moveWithCells="1">
                  <from>
                    <xdr:col>1</xdr:col>
                    <xdr:colOff>0</xdr:colOff>
                    <xdr:row>67</xdr:row>
                    <xdr:rowOff>295275</xdr:rowOff>
                  </from>
                  <to>
                    <xdr:col>2</xdr:col>
                    <xdr:colOff>0</xdr:colOff>
                    <xdr:row>72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Option Button 37">
              <controlPr defaultSize="0" autoFill="0" autoLine="0" autoPict="0">
                <anchor moveWithCells="1">
                  <from>
                    <xdr:col>1</xdr:col>
                    <xdr:colOff>114300</xdr:colOff>
                    <xdr:row>77</xdr:row>
                    <xdr:rowOff>85725</xdr:rowOff>
                  </from>
                  <to>
                    <xdr:col>1</xdr:col>
                    <xdr:colOff>419100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Option Button 38">
              <controlPr defaultSize="0" autoFill="0" autoLine="0" autoPict="0">
                <anchor moveWithCells="1">
                  <from>
                    <xdr:col>1</xdr:col>
                    <xdr:colOff>114300</xdr:colOff>
                    <xdr:row>78</xdr:row>
                    <xdr:rowOff>76200</xdr:rowOff>
                  </from>
                  <to>
                    <xdr:col>1</xdr:col>
                    <xdr:colOff>419100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Option Button 39">
              <controlPr defaultSize="0" autoFill="0" autoLine="0" autoPict="0">
                <anchor moveWithCells="1">
                  <from>
                    <xdr:col>1</xdr:col>
                    <xdr:colOff>114300</xdr:colOff>
                    <xdr:row>79</xdr:row>
                    <xdr:rowOff>76200</xdr:rowOff>
                  </from>
                  <to>
                    <xdr:col>1</xdr:col>
                    <xdr:colOff>419100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Option Button 40">
              <controlPr defaultSize="0" autoFill="0" autoLine="0" autoPict="0">
                <anchor moveWithCells="1">
                  <from>
                    <xdr:col>1</xdr:col>
                    <xdr:colOff>114300</xdr:colOff>
                    <xdr:row>80</xdr:row>
                    <xdr:rowOff>66675</xdr:rowOff>
                  </from>
                  <to>
                    <xdr:col>1</xdr:col>
                    <xdr:colOff>419100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Option Button 41">
              <controlPr defaultSize="0" autoFill="0" autoLine="0" autoPict="0">
                <anchor moveWithCells="1">
                  <from>
                    <xdr:col>1</xdr:col>
                    <xdr:colOff>123825</xdr:colOff>
                    <xdr:row>81</xdr:row>
                    <xdr:rowOff>66675</xdr:rowOff>
                  </from>
                  <to>
                    <xdr:col>1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Group Box 42">
              <controlPr defaultSize="0" autoFill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2</xdr:col>
                    <xdr:colOff>0</xdr:colOff>
                    <xdr:row>81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Option Button 43">
              <controlPr defaultSize="0" autoFill="0" autoLine="0" autoPict="0">
                <anchor moveWithCells="1">
                  <from>
                    <xdr:col>1</xdr:col>
                    <xdr:colOff>114300</xdr:colOff>
                    <xdr:row>36</xdr:row>
                    <xdr:rowOff>66675</xdr:rowOff>
                  </from>
                  <to>
                    <xdr:col>1</xdr:col>
                    <xdr:colOff>419100</xdr:colOff>
                    <xdr:row>36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Glossário</vt:lpstr>
      <vt:lpstr>Calculadora TRL e CRL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Farias Campos</dc:creator>
  <cp:keywords/>
  <dc:description/>
  <cp:lastModifiedBy>Elmo Antonio Rabelo Junior (CGS/STIC/SE/G4F)</cp:lastModifiedBy>
  <cp:revision/>
  <dcterms:created xsi:type="dcterms:W3CDTF">2023-11-21T18:28:27Z</dcterms:created>
  <dcterms:modified xsi:type="dcterms:W3CDTF">2024-03-05T14:25:22Z</dcterms:modified>
  <cp:category/>
  <cp:contentStatus/>
</cp:coreProperties>
</file>